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_農業水産課関連\01 十川担当分\02青年等就農計画\02申請\00青年等就農計画様式\"/>
    </mc:Choice>
  </mc:AlternateContent>
  <xr:revisionPtr revIDLastSave="0" documentId="13_ncr:1_{87279099-614B-4E05-8AC6-0BC3B47C1B91}" xr6:coauthVersionLast="47" xr6:coauthVersionMax="47" xr10:uidLastSave="{00000000-0000-0000-0000-000000000000}"/>
  <bookViews>
    <workbookView xWindow="-108" yWindow="-108" windowWidth="23256" windowHeight="13896" tabRatio="761" xr2:uid="{00000000-000D-0000-FFFF-FFFF00000000}"/>
  </bookViews>
  <sheets>
    <sheet name="収支計画（計算式入）" sheetId="13" r:id="rId1"/>
    <sheet name="別紙 (計算式入)" sheetId="6" r:id="rId2"/>
    <sheet name="記入例（収支計画）" sheetId="9" r:id="rId3"/>
    <sheet name="記入例（別紙１）" sheetId="10" r:id="rId4"/>
    <sheet name="記入例（別紙２）" sheetId="11" r:id="rId5"/>
    <sheet name="記入例（別紙３）" sheetId="12" r:id="rId6"/>
  </sheets>
  <definedNames>
    <definedName name="_xlnm.Print_Area" localSheetId="2">'記入例（収支計画）'!$B$1:$R$37</definedName>
    <definedName name="_xlnm.Print_Area" localSheetId="3">'記入例（別紙１）'!$B$1:$J$29</definedName>
    <definedName name="_xlnm.Print_Area" localSheetId="4">'記入例（別紙２）'!$B$1:$J$29</definedName>
    <definedName name="_xlnm.Print_Area" localSheetId="5">'記入例（別紙３）'!$B$1:$J$29</definedName>
    <definedName name="_xlnm.Print_Area" localSheetId="0">'収支計画（計算式入）'!$B$1:$J$32</definedName>
    <definedName name="_xlnm.Print_Area" localSheetId="1">'別紙 (計算式入)'!$B$1:$J$29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0" l="1"/>
  <c r="G23" i="10"/>
  <c r="H23" i="10"/>
  <c r="I23" i="10"/>
  <c r="J23" i="10"/>
  <c r="E23" i="10"/>
  <c r="F14" i="12"/>
  <c r="F13" i="12"/>
  <c r="G13" i="12"/>
  <c r="G14" i="12" s="1"/>
  <c r="H13" i="12"/>
  <c r="H14" i="12" s="1"/>
  <c r="I13" i="12"/>
  <c r="I14" i="12" s="1"/>
  <c r="J13" i="12"/>
  <c r="J14" i="12" s="1"/>
  <c r="E13" i="12"/>
  <c r="E14" i="12" s="1"/>
  <c r="F10" i="12"/>
  <c r="F11" i="12" s="1"/>
  <c r="G10" i="12"/>
  <c r="G11" i="12" s="1"/>
  <c r="H10" i="12"/>
  <c r="H11" i="12" s="1"/>
  <c r="I10" i="12"/>
  <c r="I11" i="12" s="1"/>
  <c r="J10" i="12"/>
  <c r="E10" i="12"/>
  <c r="E11" i="12" s="1"/>
  <c r="F7" i="12"/>
  <c r="F8" i="12" s="1"/>
  <c r="G7" i="12"/>
  <c r="G28" i="12" s="1"/>
  <c r="I13" i="9" s="1"/>
  <c r="H7" i="12"/>
  <c r="I7" i="12"/>
  <c r="J7" i="12"/>
  <c r="J8" i="12" s="1"/>
  <c r="E7" i="12"/>
  <c r="E8" i="12" s="1"/>
  <c r="J27" i="12"/>
  <c r="O12" i="9" s="1"/>
  <c r="I27" i="12"/>
  <c r="M12" i="9" s="1"/>
  <c r="H27" i="12"/>
  <c r="K12" i="9" s="1"/>
  <c r="G27" i="12"/>
  <c r="I12" i="9" s="1"/>
  <c r="F27" i="12"/>
  <c r="G12" i="9" s="1"/>
  <c r="E27" i="12"/>
  <c r="E12" i="9" s="1"/>
  <c r="H14" i="11"/>
  <c r="F13" i="11"/>
  <c r="F14" i="11" s="1"/>
  <c r="G13" i="11"/>
  <c r="G14" i="11" s="1"/>
  <c r="H13" i="11"/>
  <c r="I13" i="11"/>
  <c r="I14" i="11" s="1"/>
  <c r="J13" i="11"/>
  <c r="J14" i="11" s="1"/>
  <c r="E13" i="11"/>
  <c r="E14" i="11" s="1"/>
  <c r="H11" i="11"/>
  <c r="F10" i="11"/>
  <c r="F11" i="11" s="1"/>
  <c r="G10" i="11"/>
  <c r="G11" i="11" s="1"/>
  <c r="H10" i="11"/>
  <c r="I10" i="11"/>
  <c r="I11" i="11" s="1"/>
  <c r="J10" i="11"/>
  <c r="J11" i="11" s="1"/>
  <c r="E10" i="11"/>
  <c r="E11" i="11" s="1"/>
  <c r="F7" i="11"/>
  <c r="G7" i="11"/>
  <c r="G8" i="11" s="1"/>
  <c r="H7" i="11"/>
  <c r="H8" i="11" s="1"/>
  <c r="H29" i="11" s="1"/>
  <c r="K11" i="9" s="1"/>
  <c r="I7" i="11"/>
  <c r="I28" i="11" s="1"/>
  <c r="M10" i="9" s="1"/>
  <c r="J7" i="11"/>
  <c r="J8" i="11" s="1"/>
  <c r="E7" i="11"/>
  <c r="J27" i="11"/>
  <c r="O9" i="9" s="1"/>
  <c r="I27" i="11"/>
  <c r="M9" i="9" s="1"/>
  <c r="H27" i="11"/>
  <c r="K9" i="9" s="1"/>
  <c r="G27" i="11"/>
  <c r="I9" i="9" s="1"/>
  <c r="F27" i="11"/>
  <c r="G9" i="9" s="1"/>
  <c r="E27" i="11"/>
  <c r="E9" i="9" s="1"/>
  <c r="J16" i="10"/>
  <c r="J17" i="10" s="1"/>
  <c r="I16" i="10"/>
  <c r="F27" i="10"/>
  <c r="G6" i="9" s="1"/>
  <c r="G16" i="9" s="1"/>
  <c r="G27" i="10"/>
  <c r="I6" i="9" s="1"/>
  <c r="H27" i="10"/>
  <c r="K6" i="9" s="1"/>
  <c r="I27" i="10"/>
  <c r="J27" i="10"/>
  <c r="O6" i="9" s="1"/>
  <c r="O16" i="9" s="1"/>
  <c r="E27" i="10"/>
  <c r="E6" i="9" s="1"/>
  <c r="F19" i="10"/>
  <c r="F20" i="10" s="1"/>
  <c r="G19" i="10"/>
  <c r="G20" i="10" s="1"/>
  <c r="H19" i="10"/>
  <c r="H20" i="10" s="1"/>
  <c r="I19" i="10"/>
  <c r="I20" i="10" s="1"/>
  <c r="J19" i="10"/>
  <c r="J20" i="10" s="1"/>
  <c r="E19" i="10"/>
  <c r="E20" i="10" s="1"/>
  <c r="H16" i="10"/>
  <c r="H17" i="10" s="1"/>
  <c r="G16" i="10"/>
  <c r="G17" i="10" s="1"/>
  <c r="F16" i="10"/>
  <c r="F17" i="10" s="1"/>
  <c r="I17" i="10"/>
  <c r="E17" i="10"/>
  <c r="F13" i="10"/>
  <c r="F14" i="10" s="1"/>
  <c r="G13" i="10"/>
  <c r="G14" i="10" s="1"/>
  <c r="H13" i="10"/>
  <c r="H14" i="10"/>
  <c r="I13" i="10"/>
  <c r="I14" i="10" s="1"/>
  <c r="J13" i="10"/>
  <c r="J14" i="10"/>
  <c r="E13" i="10"/>
  <c r="E14" i="10" s="1"/>
  <c r="F10" i="10"/>
  <c r="F11" i="10" s="1"/>
  <c r="G10" i="10"/>
  <c r="G11" i="10" s="1"/>
  <c r="H10" i="10"/>
  <c r="H11" i="10" s="1"/>
  <c r="I10" i="10"/>
  <c r="I11" i="10"/>
  <c r="J10" i="10"/>
  <c r="J11" i="10" s="1"/>
  <c r="E10" i="10"/>
  <c r="E11" i="10" s="1"/>
  <c r="F7" i="10"/>
  <c r="F8" i="10" s="1"/>
  <c r="G7" i="10"/>
  <c r="H7" i="10"/>
  <c r="I7" i="10"/>
  <c r="J7" i="10"/>
  <c r="E7" i="10"/>
  <c r="E8" i="10" s="1"/>
  <c r="O28" i="9"/>
  <c r="M28" i="9"/>
  <c r="K28" i="9"/>
  <c r="I28" i="9"/>
  <c r="G28" i="9"/>
  <c r="E28" i="9"/>
  <c r="H8" i="12"/>
  <c r="F28" i="12"/>
  <c r="G13" i="9" s="1"/>
  <c r="H28" i="11"/>
  <c r="K10" i="9" s="1"/>
  <c r="E28" i="12" l="1"/>
  <c r="E13" i="9" s="1"/>
  <c r="I16" i="9"/>
  <c r="G8" i="12"/>
  <c r="G29" i="12" s="1"/>
  <c r="I14" i="9" s="1"/>
  <c r="G28" i="11"/>
  <c r="I10" i="9" s="1"/>
  <c r="I28" i="12"/>
  <c r="M13" i="9" s="1"/>
  <c r="I8" i="10"/>
  <c r="I28" i="10"/>
  <c r="H8" i="10"/>
  <c r="H29" i="10" s="1"/>
  <c r="K8" i="9" s="1"/>
  <c r="H28" i="10"/>
  <c r="E29" i="10"/>
  <c r="E8" i="9" s="1"/>
  <c r="J28" i="11"/>
  <c r="O10" i="9" s="1"/>
  <c r="J8" i="10"/>
  <c r="J29" i="10" s="1"/>
  <c r="O8" i="9" s="1"/>
  <c r="J28" i="10"/>
  <c r="F28" i="11"/>
  <c r="G10" i="9" s="1"/>
  <c r="E29" i="12"/>
  <c r="E14" i="9" s="1"/>
  <c r="J28" i="12"/>
  <c r="O13" i="9" s="1"/>
  <c r="H29" i="12"/>
  <c r="K14" i="9" s="1"/>
  <c r="F29" i="12"/>
  <c r="G14" i="9" s="1"/>
  <c r="J29" i="11"/>
  <c r="O11" i="9" s="1"/>
  <c r="I8" i="11"/>
  <c r="I29" i="11" s="1"/>
  <c r="M11" i="9" s="1"/>
  <c r="E28" i="11"/>
  <c r="E10" i="9" s="1"/>
  <c r="G29" i="11"/>
  <c r="I11" i="9" s="1"/>
  <c r="G28" i="10"/>
  <c r="I7" i="9" s="1"/>
  <c r="E28" i="10"/>
  <c r="E7" i="9" s="1"/>
  <c r="I29" i="10"/>
  <c r="M8" i="9" s="1"/>
  <c r="F29" i="10"/>
  <c r="G8" i="9" s="1"/>
  <c r="M7" i="9"/>
  <c r="M6" i="9"/>
  <c r="M16" i="9" s="1"/>
  <c r="K16" i="9"/>
  <c r="E16" i="9"/>
  <c r="O7" i="9"/>
  <c r="H28" i="12"/>
  <c r="K13" i="9" s="1"/>
  <c r="E8" i="11"/>
  <c r="E29" i="11" s="1"/>
  <c r="E11" i="9" s="1"/>
  <c r="E18" i="9" s="1"/>
  <c r="E32" i="9" s="1"/>
  <c r="I8" i="12"/>
  <c r="I29" i="12" s="1"/>
  <c r="M14" i="9" s="1"/>
  <c r="J11" i="12"/>
  <c r="J29" i="12" s="1"/>
  <c r="O14" i="9" s="1"/>
  <c r="F28" i="10"/>
  <c r="G7" i="9" s="1"/>
  <c r="G8" i="10"/>
  <c r="G29" i="10" s="1"/>
  <c r="I8" i="9" s="1"/>
  <c r="F8" i="11"/>
  <c r="F29" i="11" s="1"/>
  <c r="G11" i="9" s="1"/>
  <c r="G18" i="9" s="1"/>
  <c r="G32" i="9" s="1"/>
  <c r="K7" i="9"/>
  <c r="O18" i="9" l="1"/>
  <c r="O32" i="9" s="1"/>
  <c r="K18" i="9"/>
  <c r="K32" i="9" s="1"/>
  <c r="I18" i="9"/>
  <c r="I32" i="9" s="1"/>
  <c r="M18" i="9"/>
  <c r="M32" i="9" s="1"/>
</calcChain>
</file>

<file path=xl/sharedStrings.xml><?xml version="1.0" encoding="utf-8"?>
<sst xmlns="http://schemas.openxmlformats.org/spreadsheetml/2006/main" count="246" uniqueCount="84">
  <si>
    <t>農　業　収　入</t>
    <rPh sb="0" eb="1">
      <t>ノウ</t>
    </rPh>
    <rPh sb="2" eb="3">
      <t>ギョウ</t>
    </rPh>
    <rPh sb="4" eb="5">
      <t>オサム</t>
    </rPh>
    <rPh sb="6" eb="7">
      <t>イリ</t>
    </rPh>
    <phoneticPr fontId="1"/>
  </si>
  <si>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</si>
  <si>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</si>
  <si>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収入計①（給付金を除く）</t>
    <rPh sb="0" eb="2">
      <t>シュウニュウ</t>
    </rPh>
    <rPh sb="2" eb="3">
      <t>ケイ</t>
    </rPh>
    <rPh sb="5" eb="8">
      <t>キュウフキン</t>
    </rPh>
    <rPh sb="9" eb="10">
      <t>ノゾ</t>
    </rPh>
    <phoneticPr fontId="1"/>
  </si>
  <si>
    <t>原材料費</t>
    <rPh sb="0" eb="3">
      <t>ゲンザイリョウ</t>
    </rPh>
    <rPh sb="3" eb="4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</si>
  <si>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</si>
  <si>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</si>
  <si>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雇用労賃</t>
    <rPh sb="0" eb="2">
      <t>コヨウ</t>
    </rPh>
    <rPh sb="2" eb="4">
      <t>ロウチン</t>
    </rPh>
    <phoneticPr fontId="1"/>
  </si>
  <si>
    <t>【参考】設備投資
（内容、金額）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1"/>
  </si>
  <si>
    <t>別添１</t>
    <rPh sb="0" eb="2">
      <t>ベッテン</t>
    </rPh>
    <phoneticPr fontId="1"/>
  </si>
  <si>
    <t>収　支　計　画</t>
    <rPh sb="0" eb="1">
      <t>オサム</t>
    </rPh>
    <rPh sb="2" eb="3">
      <t>ササ</t>
    </rPh>
    <rPh sb="4" eb="5">
      <t>ケイ</t>
    </rPh>
    <rPh sb="6" eb="7">
      <t>ガ</t>
    </rPh>
    <phoneticPr fontId="1"/>
  </si>
  <si>
    <t>別添１（別紙）</t>
    <rPh sb="0" eb="2">
      <t>ベッテン</t>
    </rPh>
    <rPh sb="4" eb="6">
      <t>ベッシ</t>
    </rPh>
    <phoneticPr fontId="1"/>
  </si>
  <si>
    <t>飼料米</t>
    <rPh sb="0" eb="2">
      <t>シリョウ</t>
    </rPh>
    <rPh sb="2" eb="3">
      <t>マイ</t>
    </rPh>
    <phoneticPr fontId="1"/>
  </si>
  <si>
    <t>温州みかん</t>
    <rPh sb="0" eb="2">
      <t>ウンシュウ</t>
    </rPh>
    <phoneticPr fontId="1"/>
  </si>
  <si>
    <t>早生みかん</t>
    <rPh sb="0" eb="2">
      <t>ワセ</t>
    </rPh>
    <phoneticPr fontId="1"/>
  </si>
  <si>
    <t>紅マドンナ</t>
    <rPh sb="0" eb="1">
      <t>ベニ</t>
    </rPh>
    <phoneticPr fontId="1"/>
  </si>
  <si>
    <t>ポンカン</t>
    <phoneticPr fontId="1"/>
  </si>
  <si>
    <t>別添１（別紙１）</t>
    <rPh sb="0" eb="2">
      <t>ベッテン</t>
    </rPh>
    <rPh sb="4" eb="6">
      <t>ベッシ</t>
    </rPh>
    <phoneticPr fontId="1"/>
  </si>
  <si>
    <t>合　計</t>
    <rPh sb="0" eb="1">
      <t>ゴウ</t>
    </rPh>
    <rPh sb="2" eb="3">
      <t>ケイ</t>
    </rPh>
    <phoneticPr fontId="1"/>
  </si>
  <si>
    <t>その他晩柑</t>
    <rPh sb="2" eb="3">
      <t>タ</t>
    </rPh>
    <rPh sb="3" eb="5">
      <t>バンカン</t>
    </rPh>
    <phoneticPr fontId="1"/>
  </si>
  <si>
    <t>食用米</t>
    <rPh sb="0" eb="2">
      <t>ショクヨウ</t>
    </rPh>
    <rPh sb="2" eb="3">
      <t>マイ</t>
    </rPh>
    <phoneticPr fontId="1"/>
  </si>
  <si>
    <t>別添１（別紙２）</t>
    <rPh sb="0" eb="2">
      <t>ベッテン</t>
    </rPh>
    <rPh sb="4" eb="6">
      <t>ベッシ</t>
    </rPh>
    <phoneticPr fontId="1"/>
  </si>
  <si>
    <t>小麦</t>
    <rPh sb="0" eb="2">
      <t>コムギ</t>
    </rPh>
    <phoneticPr fontId="1"/>
  </si>
  <si>
    <t>タマネギ</t>
    <phoneticPr fontId="1"/>
  </si>
  <si>
    <t>サツマイモ</t>
    <phoneticPr fontId="1"/>
  </si>
  <si>
    <t>ジャガイモ</t>
    <phoneticPr fontId="1"/>
  </si>
  <si>
    <t>雨よけハウス(300万円）</t>
    <rPh sb="0" eb="1">
      <t>アマ</t>
    </rPh>
    <rPh sb="10" eb="12">
      <t>マンエン</t>
    </rPh>
    <phoneticPr fontId="1"/>
  </si>
  <si>
    <t>金額</t>
    <rPh sb="0" eb="2">
      <t>キンガク</t>
    </rPh>
    <phoneticPr fontId="1"/>
  </si>
  <si>
    <t>その他雑収入</t>
    <rPh sb="2" eb="3">
      <t>タ</t>
    </rPh>
    <rPh sb="3" eb="6">
      <t>ザッシュウニュウ</t>
    </rPh>
    <phoneticPr fontId="1"/>
  </si>
  <si>
    <t>みかんジュース</t>
    <phoneticPr fontId="1"/>
  </si>
  <si>
    <t>委託料</t>
    <rPh sb="0" eb="2">
      <t>イタク</t>
    </rPh>
    <rPh sb="2" eb="3">
      <t>リョウ</t>
    </rPh>
    <phoneticPr fontId="1"/>
  </si>
  <si>
    <t>土地借上料</t>
    <rPh sb="0" eb="2">
      <t>トチ</t>
    </rPh>
    <rPh sb="2" eb="4">
      <t>カリア</t>
    </rPh>
    <rPh sb="4" eb="5">
      <t>リョウ</t>
    </rPh>
    <phoneticPr fontId="1"/>
  </si>
  <si>
    <t>別添１（別紙３）</t>
    <rPh sb="0" eb="2">
      <t>ベッテン</t>
    </rPh>
    <rPh sb="4" eb="6">
      <t>ベッシ</t>
    </rPh>
    <phoneticPr fontId="1"/>
  </si>
  <si>
    <t>経営開始</t>
    <rPh sb="0" eb="2">
      <t>ケイエイ</t>
    </rPh>
    <rPh sb="2" eb="4">
      <t>カイシ</t>
    </rPh>
    <phoneticPr fontId="1"/>
  </si>
  <si>
    <t>売上高
(円)</t>
    <rPh sb="0" eb="2">
      <t>ウリアゲ</t>
    </rPh>
    <rPh sb="2" eb="3">
      <t>ダカ</t>
    </rPh>
    <rPh sb="5" eb="6">
      <t>エン</t>
    </rPh>
    <phoneticPr fontId="1"/>
  </si>
  <si>
    <t>１年目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</si>
  <si>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２年目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</si>
  <si>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３年目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</si>
  <si>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４年目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</si>
  <si>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５年目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</si>
  <si>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６年目
(　年　月～　年　月)</t>
    <rPh sb="1" eb="3">
      <t>ネンメ</t>
    </rPh>
    <rPh sb="6" eb="7">
      <t>ネン</t>
    </rPh>
    <rPh sb="8" eb="9">
      <t>ガツ</t>
    </rPh>
    <rPh sb="11" eb="12">
      <t>ネン</t>
    </rPh>
    <rPh sb="13" eb="14">
      <t>ガツ</t>
    </rPh>
    <phoneticPr fontId="1"/>
  </si>
  <si>
    <t>経営開始資金(円)</t>
    <rPh sb="0" eb="2">
      <t>ケイエイ</t>
    </rPh>
    <rPh sb="2" eb="4">
      <t>カイシ</t>
    </rPh>
    <rPh sb="4" eb="6">
      <t>シキン</t>
    </rPh>
    <rPh sb="7" eb="8">
      <t>エン</t>
    </rPh>
    <phoneticPr fontId="1"/>
  </si>
  <si>
    <t>支　出　計　(円)　②</t>
    <rPh sb="0" eb="1">
      <t>ササ</t>
    </rPh>
    <rPh sb="2" eb="3">
      <t>デ</t>
    </rPh>
    <rPh sb="4" eb="5">
      <t>ケイ</t>
    </rPh>
    <rPh sb="7" eb="8">
      <t>エン</t>
    </rPh>
    <phoneticPr fontId="1"/>
  </si>
  <si>
    <t>所得計　(円)　①－②</t>
    <rPh sb="0" eb="1">
      <t>トコロ</t>
    </rPh>
    <rPh sb="1" eb="2">
      <t>トク</t>
    </rPh>
    <rPh sb="2" eb="3">
      <t>ケイ</t>
    </rPh>
    <rPh sb="5" eb="6">
      <t>エン</t>
    </rPh>
    <phoneticPr fontId="1"/>
  </si>
  <si>
    <t>収入計(円)①（資金を除く）</t>
    <rPh sb="0" eb="2">
      <t>シュウニュウ</t>
    </rPh>
    <rPh sb="2" eb="3">
      <t>ケイ</t>
    </rPh>
    <rPh sb="4" eb="5">
      <t>エン</t>
    </rPh>
    <rPh sb="8" eb="10">
      <t>シキン</t>
    </rPh>
    <rPh sb="11" eb="12">
      <t>ノゾ</t>
    </rPh>
    <phoneticPr fontId="1"/>
  </si>
  <si>
    <t>その他</t>
    <rPh sb="2" eb="3">
      <t>タ</t>
    </rPh>
    <phoneticPr fontId="1"/>
  </si>
  <si>
    <t>＊既に経営を開始している場合は実績を記載　　</t>
    <phoneticPr fontId="1"/>
  </si>
  <si>
    <t>農業経営費(円)</t>
    <rPh sb="0" eb="1">
      <t>ノウ</t>
    </rPh>
    <rPh sb="1" eb="2">
      <t>ギョウ</t>
    </rPh>
    <rPh sb="2" eb="3">
      <t>キョウ</t>
    </rPh>
    <rPh sb="3" eb="4">
      <t>エイ</t>
    </rPh>
    <rPh sb="4" eb="5">
      <t>ヒ</t>
    </rPh>
    <rPh sb="6" eb="7">
      <t>エン</t>
    </rPh>
    <phoneticPr fontId="1"/>
  </si>
  <si>
    <t>農業収入</t>
    <rPh sb="0" eb="1">
      <t>ノウ</t>
    </rPh>
    <rPh sb="1" eb="2">
      <t>ギョウ</t>
    </rPh>
    <rPh sb="2" eb="3">
      <t>オサム</t>
    </rPh>
    <rPh sb="3" eb="4">
      <t>イリ</t>
    </rPh>
    <phoneticPr fontId="1"/>
  </si>
  <si>
    <t>売上高
（円）</t>
    <rPh sb="0" eb="2">
      <t>ウリアゲ</t>
    </rPh>
    <rPh sb="2" eb="3">
      <t>ダカ</t>
    </rPh>
    <rPh sb="5" eb="6">
      <t>エン</t>
    </rPh>
    <phoneticPr fontId="1"/>
  </si>
  <si>
    <t>―</t>
    <phoneticPr fontId="1"/>
  </si>
  <si>
    <t>１年目
(R4年4月～R4年12月)</t>
    <rPh sb="1" eb="2">
      <t>ネン</t>
    </rPh>
    <rPh sb="2" eb="3">
      <t>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</si>
  <si>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２年目
(R5年1月～
R5年12月)</t>
    <rPh sb="1" eb="3">
      <t>ネンメ</t>
    </rPh>
    <rPh sb="7" eb="8">
      <t>ネン</t>
    </rPh>
    <rPh sb="9" eb="10">
      <t>ツキ</t>
    </rPh>
    <rPh sb="14" eb="15">
      <t>ネン</t>
    </rPh>
    <rPh sb="17" eb="18">
      <t>ガツ</t>
    </rPh>
    <phoneticPr fontId="1"/>
  </si>
  <si>
    <t>３年目
(R6年1月～R6年12月)</t>
    <rPh sb="1" eb="3">
      <t>ネンメ</t>
    </rPh>
    <rPh sb="7" eb="8">
      <t>ネン</t>
    </rPh>
    <rPh sb="9" eb="10">
      <t>ツキ</t>
    </rPh>
    <rPh sb="13" eb="14">
      <t>ネン</t>
    </rPh>
    <rPh sb="16" eb="17">
      <t>ガツ</t>
    </rPh>
    <phoneticPr fontId="1"/>
  </si>
  <si>
    <t>４年目
(R7年1月～R7年12月)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</si>
  <si>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５年目
(R8年1月～R8年12月)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</si>
  <si>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６年目
(R9年1月～R9年12月)</t>
    <rPh sb="1" eb="3">
      <t>ネンメ</t>
    </rPh>
    <rPh sb="7" eb="8">
      <t>ネン</t>
    </rPh>
    <rPh sb="9" eb="10">
      <t>ツキ</t>
    </rPh>
    <rPh sb="13" eb="14">
      <t>ネン</t>
    </rPh>
    <rPh sb="16" eb="17">
      <t>ガツ</t>
    </rPh>
    <phoneticPr fontId="1"/>
  </si>
  <si>
    <t>経営規模
(a)</t>
    <rPh sb="0" eb="2">
      <t>ケイエイ</t>
    </rPh>
    <rPh sb="2" eb="4">
      <t>キボ</t>
    </rPh>
    <phoneticPr fontId="1"/>
  </si>
  <si>
    <t>生産量
(kg)</t>
    <rPh sb="0" eb="2">
      <t>セイサン</t>
    </rPh>
    <rPh sb="2" eb="3">
      <t>リョウ</t>
    </rPh>
    <phoneticPr fontId="1"/>
  </si>
  <si>
    <t>経営規模合計(a)</t>
    <rPh sb="0" eb="2">
      <t>ケイエイ</t>
    </rPh>
    <rPh sb="2" eb="4">
      <t>キボ</t>
    </rPh>
    <rPh sb="4" eb="6">
      <t>ゴウケイ</t>
    </rPh>
    <phoneticPr fontId="1"/>
  </si>
  <si>
    <t>経営規模合計(a)</t>
    <rPh sb="0" eb="2">
      <t>ケイエイ</t>
    </rPh>
    <rPh sb="2" eb="4">
      <t>キボ</t>
    </rPh>
    <rPh sb="4" eb="6">
      <t>ゴウケイ</t>
    </rPh>
    <phoneticPr fontId="1"/>
  </si>
  <si>
    <t>―</t>
    <phoneticPr fontId="1"/>
  </si>
  <si>
    <t>―</t>
    <phoneticPr fontId="1"/>
  </si>
  <si>
    <t>柑橘
（別紙１参照）</t>
    <rPh sb="0" eb="2">
      <t>カンキツ</t>
    </rPh>
    <rPh sb="5" eb="7">
      <t>ベッシ</t>
    </rPh>
    <rPh sb="8" eb="10">
      <t>サンショウ</t>
    </rPh>
    <phoneticPr fontId="1"/>
  </si>
  <si>
    <t>水稲他
（別紙２参照）</t>
    <rPh sb="0" eb="2">
      <t>スイトウ</t>
    </rPh>
    <rPh sb="2" eb="3">
      <t>ホカ</t>
    </rPh>
    <rPh sb="6" eb="8">
      <t>ベッシ</t>
    </rPh>
    <rPh sb="9" eb="11">
      <t>サンショウ</t>
    </rPh>
    <phoneticPr fontId="1"/>
  </si>
  <si>
    <t>露地野菜
（別紙３参照）</t>
    <rPh sb="0" eb="2">
      <t>ロジ</t>
    </rPh>
    <rPh sb="2" eb="4">
      <t>ヤサイ</t>
    </rPh>
    <rPh sb="7" eb="9">
      <t>ベッシ</t>
    </rPh>
    <rPh sb="10" eb="12">
      <t>サンショウ</t>
    </rPh>
    <phoneticPr fontId="1"/>
  </si>
  <si>
    <t>＊既に経営を開始している場合は実績を記載　　</t>
    <phoneticPr fontId="1"/>
  </si>
  <si>
    <t>１年目
(R4年4月～R4年12月)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</si>
  <si>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２年目
(R5年1月～R5年12月)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</si>
  <si>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３年目
(R6年1月～R6年12月)</t>
    <rPh sb="1" eb="3">
      <t>ネンメ</t>
    </rPh>
    <rPh sb="7" eb="8">
      <t>ネン</t>
    </rPh>
    <rPh sb="9" eb="10">
      <t>ガツ</t>
    </rPh>
    <rPh sb="13" eb="14">
      <t>ネン</t>
    </rPh>
    <rPh sb="16" eb="17">
      <t>ツキ</t>
    </rPh>
    <phoneticPr fontId="1"/>
  </si>
  <si>
    <t>４年目
(R7年1月～R7年12月)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</si>
  <si>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５年目
(R8年1月～R8年12月)</t>
    <rPh sb="1" eb="3">
      <t>ネンメ</t>
    </rPh>
    <rPh sb="7" eb="8">
      <t>ネン</t>
    </rPh>
    <rPh sb="9" eb="10">
      <t>ガツ</t>
    </rPh>
    <rPh sb="13" eb="14">
      <t>ネン</t>
    </rPh>
    <rPh sb="16" eb="17">
      <t>ツキ</t>
    </rPh>
    <phoneticPr fontId="1"/>
  </si>
  <si>
    <t>６年目
(R9年1月～R9年12月)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</si>
  <si>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農業経営費(円)</t>
    <rPh sb="0" eb="2">
      <t>ノウギョウ</t>
    </rPh>
    <rPh sb="2" eb="4">
      <t>ケイエイ</t>
    </rPh>
    <rPh sb="4" eb="5">
      <t>ヒ</t>
    </rPh>
    <rPh sb="6" eb="7">
      <t>エン</t>
    </rPh>
    <phoneticPr fontId="1"/>
  </si>
  <si>
    <t>所得計()　①－②</t>
    <rPh sb="0" eb="1">
      <t>トコロ</t>
    </rPh>
    <rPh sb="1" eb="2">
      <t>トク</t>
    </rPh>
    <rPh sb="2" eb="3">
      <t>ケイ</t>
    </rPh>
    <phoneticPr fontId="1"/>
  </si>
  <si>
    <t>１年目
(R4年４月～R4年12月)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</si>
  <si>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３年目
(R6年1月～R6年12月)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</si>
  <si>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５年目
(R8年1月～R8年12月)</t>
    <rPh sb="1" eb="3">
      <t>ネンメ</t>
    </rPh>
    <rPh sb="7" eb="8">
      <t>ネン</t>
    </rPh>
    <rPh sb="9" eb="10">
      <t>ガツ</t>
    </rPh>
    <rPh sb="13" eb="14">
      <t>ネン</t>
    </rPh>
    <rPh sb="16" eb="17">
      <t>ガツ</t>
    </rPh>
    <phoneticPr fontId="1"/>
  </si>
  <si>
    <t>生産量
(本)</t>
    <rPh sb="0" eb="2">
      <t>セイサン</t>
    </rPh>
    <rPh sb="2" eb="3">
      <t>リョウ</t>
    </rPh>
    <rPh sb="5" eb="6">
      <t>ホン</t>
    </rPh>
    <phoneticPr fontId="1"/>
  </si>
  <si>
    <t>２年目
(R5年1月～R5年12月)</t>
    <rPh sb="1" eb="3">
      <t>ネンメ</t>
    </rPh>
    <rPh sb="7" eb="8">
      <t>ネン</t>
    </rPh>
    <rPh sb="9" eb="10">
      <t>ツキ</t>
    </rPh>
    <rPh sb="13" eb="14">
      <t>ネン</t>
    </rPh>
    <rPh sb="16" eb="17">
      <t>ガツ</t>
    </rPh>
    <phoneticPr fontId="1"/>
  </si>
  <si>
    <t>６年目
(R9年1月～R9年12月)</t>
    <rPh sb="1" eb="3">
      <t>ネンメ</t>
    </rPh>
    <rPh sb="7" eb="8">
      <t>ネン</t>
    </rPh>
    <rPh sb="9" eb="10">
      <t>ツキ</t>
    </rPh>
    <rPh sb="13" eb="14">
      <t>ネン</t>
    </rPh>
    <rPh sb="16" eb="17">
      <t>ガツ</t>
    </rPh>
    <phoneticPr fontId="1"/>
  </si>
  <si>
    <t>動噴
(20万円）</t>
    <rPh sb="0" eb="2">
      <t>ドウフン</t>
    </rPh>
    <rPh sb="6" eb="8">
      <t>マンエン</t>
    </rPh>
    <phoneticPr fontId="1"/>
  </si>
  <si>
    <t>モノレール
(100万円）</t>
    <rPh sb="10" eb="11">
      <t>マン</t>
    </rPh>
    <rPh sb="11" eb="12">
      <t>エン</t>
    </rPh>
    <phoneticPr fontId="1"/>
  </si>
  <si>
    <t>軽トラック(120万円）</t>
    <rPh sb="0" eb="1">
      <t>ケイ</t>
    </rPh>
    <rPh sb="9" eb="1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</si>
</sst>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 shrinkToFit="1"/>
    </xf>
    <xf numFmtId="3" fontId="4" fillId="0" borderId="2" xfId="0" applyNumberFormat="1" applyFont="1" applyBorder="1" applyAlignment="1">
      <alignment vertical="center" shrinkToFit="1"/>
    </xf>
    <xf numFmtId="3" fontId="4" fillId="0" borderId="3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4" fillId="0" borderId="6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vertical="center" shrinkToFit="1"/>
    </xf>
    <xf numFmtId="3" fontId="4" fillId="0" borderId="7" xfId="0" applyNumberFormat="1" applyFont="1" applyBorder="1" applyAlignment="1">
      <alignment vertical="center" shrinkToFit="1"/>
    </xf>
    <xf numFmtId="3" fontId="4" fillId="0" borderId="9" xfId="0" applyNumberFormat="1" applyFont="1" applyBorder="1" applyAlignment="1">
      <alignment vertical="center" shrinkToFit="1"/>
    </xf>
    <xf numFmtId="3" fontId="4" fillId="0" borderId="2" xfId="0" applyNumberFormat="1" applyFont="1" applyBorder="1" applyAlignment="1">
      <alignment horizontal="right" vertical="center" shrinkToFit="1"/>
    </xf>
    <xf numFmtId="3" fontId="4" fillId="0" borderId="7" xfId="0" applyNumberFormat="1" applyFont="1" applyBorder="1" applyAlignment="1">
      <alignment horizontal="right" vertical="center" shrinkToFit="1"/>
    </xf>
    <xf numFmtId="3" fontId="2" fillId="0" borderId="0" xfId="0" applyNumberFormat="1" applyFont="1">
      <alignment vertical="center"/>
    </xf>
    <xf numFmtId="0" fontId="4" fillId="0" borderId="15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vertical="center" shrinkToFit="1"/>
    </xf>
    <xf numFmtId="3" fontId="4" fillId="0" borderId="33" xfId="0" applyNumberFormat="1" applyFont="1" applyBorder="1" applyAlignment="1">
      <alignment vertical="center" shrinkToFit="1"/>
    </xf>
    <xf numFmtId="3" fontId="4" fillId="0" borderId="34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34" xfId="0" applyNumberFormat="1" applyFont="1" applyBorder="1" applyAlignment="1">
      <alignment horizontal="center" vertical="center" shrinkToFit="1"/>
    </xf>
    <xf numFmtId="3" fontId="4" fillId="0" borderId="34" xfId="0" applyNumberFormat="1" applyFont="1" applyBorder="1" applyAlignment="1">
      <alignment horizontal="right" vertical="center" shrinkToFit="1"/>
    </xf>
    <xf numFmtId="0" fontId="4" fillId="0" borderId="6" xfId="0" applyFont="1" applyBorder="1">
      <alignment vertical="center"/>
    </xf>
    <xf numFmtId="3" fontId="4" fillId="0" borderId="35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39" xfId="0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vertical="center" shrinkToFit="1"/>
    </xf>
    <xf numFmtId="3" fontId="4" fillId="0" borderId="11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readingOrder="1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 shrinkToFit="1"/>
    </xf>
    <xf numFmtId="3" fontId="4" fillId="0" borderId="10" xfId="0" applyNumberFormat="1" applyFont="1" applyBorder="1" applyAlignment="1">
      <alignment vertical="center" shrinkToFit="1"/>
    </xf>
    <xf numFmtId="3" fontId="4" fillId="0" borderId="8" xfId="0" applyNumberFormat="1" applyFont="1" applyBorder="1" applyAlignment="1">
      <alignment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vertical="center" shrinkToFit="1"/>
    </xf>
    <xf numFmtId="3" fontId="4" fillId="0" borderId="13" xfId="0" applyNumberFormat="1" applyFont="1" applyBorder="1" applyAlignment="1">
      <alignment vertical="center" shrinkToFit="1"/>
    </xf>
    <xf numFmtId="3" fontId="4" fillId="0" borderId="12" xfId="0" applyNumberFormat="1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shrinkToFit="1"/>
    </xf>
    <xf numFmtId="3" fontId="4" fillId="0" borderId="8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31376</xdr:colOff>
      <xdr:row>15</xdr:row>
      <xdr:rowOff>219634</xdr:rowOff>
    </xdr:from>
    <xdr:to>
      <xdr:col>17</xdr:col>
      <xdr:colOff>582707</xdr:colOff>
      <xdr:row>19</xdr:row>
      <xdr:rowOff>259976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70694" y="5302622"/>
          <a:ext cx="1169895" cy="1322295"/>
        </a:xfrm>
        <a:prstGeom prst="wedgeRectCallout">
          <a:avLst>
            <a:gd name="adj1" fmla="val -63263"/>
            <a:gd name="adj2" fmla="val -269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経営開始１年目の場合１年目の給付金は１５０万円。ただし、給付開始日が１０月１日以降になった場合、半期分の７５万円。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16</xdr:col>
      <xdr:colOff>62751</xdr:colOff>
      <xdr:row>12</xdr:row>
      <xdr:rowOff>246529</xdr:rowOff>
    </xdr:from>
    <xdr:to>
      <xdr:col>17</xdr:col>
      <xdr:colOff>546845</xdr:colOff>
      <xdr:row>14</xdr:row>
      <xdr:rowOff>212910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02069" y="4280647"/>
          <a:ext cx="1102658" cy="665628"/>
        </a:xfrm>
        <a:prstGeom prst="wedgeRectCallout">
          <a:avLst>
            <a:gd name="adj1" fmla="val -60500"/>
            <a:gd name="adj2" fmla="val 335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中山間直払い等の農業雑収入も所得に入ります。</a:t>
          </a:r>
        </a:p>
      </xdr:txBody>
    </xdr:sp>
    <xdr:clientData/>
  </xdr:twoCellAnchor>
  <xdr:twoCellAnchor>
    <xdr:from>
      <xdr:col>16</xdr:col>
      <xdr:colOff>96370</xdr:colOff>
      <xdr:row>26</xdr:row>
      <xdr:rowOff>147917</xdr:rowOff>
    </xdr:from>
    <xdr:to>
      <xdr:col>17</xdr:col>
      <xdr:colOff>573741</xdr:colOff>
      <xdr:row>28</xdr:row>
      <xdr:rowOff>224117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35688" y="9354670"/>
          <a:ext cx="1095935" cy="847165"/>
        </a:xfrm>
        <a:prstGeom prst="wedgeRectCallout">
          <a:avLst>
            <a:gd name="adj1" fmla="val -65831"/>
            <a:gd name="adj2" fmla="val 5371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計画に記載されている機械等の導入計画を参考までに記入。</a:t>
          </a:r>
        </a:p>
      </xdr:txBody>
    </xdr:sp>
    <xdr:clientData/>
  </xdr:twoCellAnchor>
  <xdr:twoCellAnchor>
    <xdr:from>
      <xdr:col>12</xdr:col>
      <xdr:colOff>73960</xdr:colOff>
      <xdr:row>32</xdr:row>
      <xdr:rowOff>29136</xdr:rowOff>
    </xdr:from>
    <xdr:to>
      <xdr:col>16</xdr:col>
      <xdr:colOff>609600</xdr:colOff>
      <xdr:row>37</xdr:row>
      <xdr:rowOff>8967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927913" y="11199160"/>
          <a:ext cx="2221005" cy="840442"/>
        </a:xfrm>
        <a:prstGeom prst="wedgeRectCallout">
          <a:avLst>
            <a:gd name="adj1" fmla="val -32367"/>
            <a:gd name="adj2" fmla="val -6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所得には、給付金は含まれません。</a:t>
          </a:r>
          <a:endParaRPr kumimoji="1" lang="en-US" altLang="ja-JP" sz="1100"/>
        </a:p>
        <a:p>
          <a:pPr algn="l"/>
          <a:r>
            <a:rPr kumimoji="1" lang="ja-JP" altLang="en-US" sz="1100"/>
            <a:t>経営開始５年目の所得がおおむね２７０万円以上になること。</a:t>
          </a:r>
          <a:endParaRPr kumimoji="1" lang="en-US" altLang="ja-JP" sz="1100"/>
        </a:p>
        <a:p>
          <a:pPr algn="l"/>
          <a:r>
            <a:rPr kumimoji="1" lang="ja-JP" altLang="en-US" sz="1100"/>
            <a:t>認定農業者要件３８０万円の７割。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235325</xdr:colOff>
      <xdr:row>1</xdr:row>
      <xdr:rowOff>190500</xdr:rowOff>
    </xdr:from>
    <xdr:to>
      <xdr:col>3</xdr:col>
      <xdr:colOff>268943</xdr:colOff>
      <xdr:row>4</xdr:row>
      <xdr:rowOff>100852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0649" y="369794"/>
          <a:ext cx="1669676" cy="705970"/>
        </a:xfrm>
        <a:prstGeom prst="wedgeRectCallout">
          <a:avLst>
            <a:gd name="adj1" fmla="val 5363"/>
            <a:gd name="adj2" fmla="val 10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複数ある場合は、別紙を作成し、その合計値をここに入力。</a:t>
          </a:r>
        </a:p>
      </xdr:txBody>
    </xdr:sp>
    <xdr:clientData/>
  </xdr:twoCellAnchor>
  <xdr:twoCellAnchor>
    <xdr:from>
      <xdr:col>16</xdr:col>
      <xdr:colOff>60511</xdr:colOff>
      <xdr:row>3</xdr:row>
      <xdr:rowOff>194982</xdr:rowOff>
    </xdr:from>
    <xdr:to>
      <xdr:col>17</xdr:col>
      <xdr:colOff>564777</xdr:colOff>
      <xdr:row>5</xdr:row>
      <xdr:rowOff>26894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99829" y="867335"/>
          <a:ext cx="1122830" cy="746312"/>
        </a:xfrm>
        <a:prstGeom prst="wedgeRectCallout">
          <a:avLst>
            <a:gd name="adj1" fmla="val -72459"/>
            <a:gd name="adj2" fmla="val 364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経営開始２年目以降の申請は、「実績」と追記してください。</a:t>
          </a:r>
        </a:p>
      </xdr:txBody>
    </xdr:sp>
    <xdr:clientData/>
  </xdr:twoCellAnchor>
  <xdr:twoCellAnchor>
    <xdr:from>
      <xdr:col>1</xdr:col>
      <xdr:colOff>201706</xdr:colOff>
      <xdr:row>18</xdr:row>
      <xdr:rowOff>33617</xdr:rowOff>
    </xdr:from>
    <xdr:to>
      <xdr:col>3</xdr:col>
      <xdr:colOff>291354</xdr:colOff>
      <xdr:row>20</xdr:row>
      <xdr:rowOff>235324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7030" y="5939117"/>
          <a:ext cx="1725706" cy="638736"/>
        </a:xfrm>
        <a:prstGeom prst="wedgeRectCallout">
          <a:avLst>
            <a:gd name="adj1" fmla="val -50959"/>
            <a:gd name="adj2" fmla="val 980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費目は最初に記入されている４費目も含めて、自由に加除修正可能です。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J33"/>
  <sheetViews>
    <sheetView tabSelected="1" view="pageBreakPreview" topLeftCell="A5" zoomScale="85" zoomScaleNormal="85" zoomScaleSheetLayoutView="85" workbookViewId="0">
      <selection activeCell="B1" sqref="B1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7.77734375" style="1" customWidth="1"/>
    <col min="4" max="4" width="11.6640625" style="1" customWidth="1"/>
    <col min="5" max="10" width="12.33203125" style="1" customWidth="1"/>
    <col min="11" max="16384" width="9" style="1"/>
  </cols>
  <sheetData>
    <row r="1" spans="2:10" ht="14.4" x14ac:dyDescent="0.2">
      <c r="B1" s="2" t="s">
        <v>9</v>
      </c>
    </row>
    <row r="2" spans="2:10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</row>
    <row r="3" spans="2:10" ht="20.100000000000001" customHeight="1" x14ac:dyDescent="0.2">
      <c r="J3" s="24" t="s">
        <v>46</v>
      </c>
    </row>
    <row r="4" spans="2:10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1"/>
    </row>
    <row r="5" spans="2:10" ht="39" customHeight="1" x14ac:dyDescent="0.2">
      <c r="B5" s="65"/>
      <c r="C5" s="66"/>
      <c r="D5" s="66"/>
      <c r="E5" s="19" t="s">
        <v>35</v>
      </c>
      <c r="F5" s="19" t="s">
        <v>36</v>
      </c>
      <c r="G5" s="19" t="s">
        <v>37</v>
      </c>
      <c r="H5" s="19" t="s">
        <v>38</v>
      </c>
      <c r="I5" s="19" t="s">
        <v>39</v>
      </c>
      <c r="J5" s="27" t="s">
        <v>40</v>
      </c>
    </row>
    <row r="6" spans="2:10" ht="27.9" customHeight="1" x14ac:dyDescent="0.2">
      <c r="B6" s="53" t="s">
        <v>48</v>
      </c>
      <c r="C6" s="67"/>
      <c r="D6" s="3" t="s">
        <v>1</v>
      </c>
      <c r="E6" s="13"/>
      <c r="F6" s="13"/>
      <c r="G6" s="13"/>
      <c r="H6" s="13"/>
      <c r="I6" s="13"/>
      <c r="J6" s="28"/>
    </row>
    <row r="7" spans="2:10" ht="27.9" customHeight="1" x14ac:dyDescent="0.2">
      <c r="B7" s="54"/>
      <c r="C7" s="68"/>
      <c r="D7" s="4" t="s">
        <v>2</v>
      </c>
      <c r="E7" s="13"/>
      <c r="F7" s="13"/>
      <c r="G7" s="13"/>
      <c r="H7" s="13"/>
      <c r="I7" s="13"/>
      <c r="J7" s="28"/>
    </row>
    <row r="8" spans="2:10" ht="27.9" customHeight="1" x14ac:dyDescent="0.2">
      <c r="B8" s="54"/>
      <c r="C8" s="69"/>
      <c r="D8" s="18" t="s">
        <v>34</v>
      </c>
      <c r="E8" s="13"/>
      <c r="F8" s="13"/>
      <c r="G8" s="13"/>
      <c r="H8" s="13"/>
      <c r="I8" s="13"/>
      <c r="J8" s="28"/>
    </row>
    <row r="9" spans="2:10" ht="27.9" customHeight="1" x14ac:dyDescent="0.2">
      <c r="B9" s="54"/>
      <c r="C9" s="67"/>
      <c r="D9" s="3" t="s">
        <v>1</v>
      </c>
      <c r="E9" s="13"/>
      <c r="F9" s="13"/>
      <c r="G9" s="13"/>
      <c r="H9" s="13"/>
      <c r="I9" s="13"/>
      <c r="J9" s="28"/>
    </row>
    <row r="10" spans="2:10" ht="27.9" customHeight="1" x14ac:dyDescent="0.2">
      <c r="B10" s="54"/>
      <c r="C10" s="68"/>
      <c r="D10" s="4" t="s">
        <v>2</v>
      </c>
      <c r="E10" s="13"/>
      <c r="F10" s="13"/>
      <c r="G10" s="13"/>
      <c r="H10" s="13"/>
      <c r="I10" s="13"/>
      <c r="J10" s="28"/>
    </row>
    <row r="11" spans="2:10" ht="27.9" customHeight="1" x14ac:dyDescent="0.2">
      <c r="B11" s="54"/>
      <c r="C11" s="69"/>
      <c r="D11" s="18" t="s">
        <v>34</v>
      </c>
      <c r="E11" s="13"/>
      <c r="F11" s="13"/>
      <c r="G11" s="13"/>
      <c r="H11" s="13"/>
      <c r="I11" s="13"/>
      <c r="J11" s="28"/>
    </row>
    <row r="12" spans="2:10" ht="27.9" customHeight="1" x14ac:dyDescent="0.2">
      <c r="B12" s="54"/>
      <c r="C12" s="67"/>
      <c r="D12" s="3" t="s">
        <v>1</v>
      </c>
      <c r="E12" s="13"/>
      <c r="F12" s="13"/>
      <c r="G12" s="13"/>
      <c r="H12" s="13"/>
      <c r="I12" s="13"/>
      <c r="J12" s="28"/>
    </row>
    <row r="13" spans="2:10" ht="27.9" customHeight="1" x14ac:dyDescent="0.2">
      <c r="B13" s="54"/>
      <c r="C13" s="70"/>
      <c r="D13" s="4" t="s">
        <v>2</v>
      </c>
      <c r="E13" s="13"/>
      <c r="F13" s="13"/>
      <c r="G13" s="13"/>
      <c r="H13" s="13"/>
      <c r="I13" s="13"/>
      <c r="J13" s="28"/>
    </row>
    <row r="14" spans="2:10" ht="27.9" customHeight="1" x14ac:dyDescent="0.2">
      <c r="B14" s="54"/>
      <c r="C14" s="71"/>
      <c r="D14" s="18" t="s">
        <v>34</v>
      </c>
      <c r="E14" s="13"/>
      <c r="F14" s="13"/>
      <c r="G14" s="13"/>
      <c r="H14" s="13"/>
      <c r="I14" s="13"/>
      <c r="J14" s="28"/>
    </row>
    <row r="15" spans="2:10" ht="27.9" customHeight="1" x14ac:dyDescent="0.2">
      <c r="B15" s="54"/>
      <c r="C15" s="3" t="s">
        <v>45</v>
      </c>
      <c r="D15" s="3"/>
      <c r="E15" s="13"/>
      <c r="F15" s="13"/>
      <c r="G15" s="13"/>
      <c r="H15" s="13"/>
      <c r="I15" s="13"/>
      <c r="J15" s="28"/>
    </row>
    <row r="16" spans="2:10" ht="27.9" customHeight="1" thickBot="1" x14ac:dyDescent="0.25">
      <c r="B16" s="77" t="s">
        <v>59</v>
      </c>
      <c r="C16" s="77"/>
      <c r="D16" s="77"/>
      <c r="E16" s="37"/>
      <c r="F16" s="35"/>
      <c r="G16" s="35"/>
      <c r="H16" s="35"/>
      <c r="I16" s="35"/>
      <c r="J16" s="36"/>
    </row>
    <row r="17" spans="2:10" ht="30" customHeight="1" thickTop="1" thickBot="1" x14ac:dyDescent="0.25">
      <c r="B17" s="72" t="s">
        <v>41</v>
      </c>
      <c r="C17" s="73"/>
      <c r="D17" s="74"/>
      <c r="E17" s="14"/>
      <c r="F17" s="14"/>
      <c r="G17" s="14"/>
      <c r="H17" s="26" t="s">
        <v>50</v>
      </c>
      <c r="I17" s="26" t="s">
        <v>50</v>
      </c>
      <c r="J17" s="29" t="s">
        <v>50</v>
      </c>
    </row>
    <row r="18" spans="2:10" ht="30" customHeight="1" thickTop="1" thickBot="1" x14ac:dyDescent="0.25">
      <c r="B18" s="47" t="s">
        <v>44</v>
      </c>
      <c r="C18" s="48"/>
      <c r="D18" s="48"/>
      <c r="E18" s="14"/>
      <c r="F18" s="14"/>
      <c r="G18" s="14"/>
      <c r="H18" s="14"/>
      <c r="I18" s="14"/>
      <c r="J18" s="30"/>
    </row>
    <row r="19" spans="2:10" ht="9.9" customHeight="1" thickTop="1" x14ac:dyDescent="0.2">
      <c r="B19" s="2"/>
      <c r="C19" s="2"/>
      <c r="D19" s="2"/>
      <c r="E19" s="2"/>
      <c r="F19" s="2"/>
      <c r="G19" s="2"/>
      <c r="H19" s="2"/>
      <c r="I19" s="2"/>
      <c r="J19" s="31"/>
    </row>
    <row r="20" spans="2:10" ht="24.9" customHeight="1" x14ac:dyDescent="0.2">
      <c r="B20" s="63"/>
      <c r="C20" s="64"/>
      <c r="D20" s="75"/>
      <c r="E20" s="59" t="s">
        <v>33</v>
      </c>
      <c r="F20" s="60"/>
      <c r="G20" s="60"/>
      <c r="H20" s="60"/>
      <c r="I20" s="60"/>
      <c r="J20" s="61"/>
    </row>
    <row r="21" spans="2:10" ht="39" customHeight="1" x14ac:dyDescent="0.2">
      <c r="B21" s="65"/>
      <c r="C21" s="66"/>
      <c r="D21" s="76"/>
      <c r="E21" s="19" t="s">
        <v>35</v>
      </c>
      <c r="F21" s="19" t="s">
        <v>36</v>
      </c>
      <c r="G21" s="19" t="s">
        <v>37</v>
      </c>
      <c r="H21" s="19" t="s">
        <v>38</v>
      </c>
      <c r="I21" s="19" t="s">
        <v>39</v>
      </c>
      <c r="J21" s="27" t="s">
        <v>40</v>
      </c>
    </row>
    <row r="22" spans="2:10" ht="30" customHeight="1" x14ac:dyDescent="0.2">
      <c r="B22" s="53" t="s">
        <v>47</v>
      </c>
      <c r="C22" s="55" t="s">
        <v>4</v>
      </c>
      <c r="D22" s="56"/>
      <c r="E22" s="6"/>
      <c r="F22" s="20"/>
      <c r="G22" s="5"/>
      <c r="H22" s="6"/>
      <c r="I22" s="6"/>
      <c r="J22" s="20"/>
    </row>
    <row r="23" spans="2:10" ht="30" customHeight="1" x14ac:dyDescent="0.2">
      <c r="B23" s="54"/>
      <c r="C23" s="55" t="s">
        <v>5</v>
      </c>
      <c r="D23" s="56"/>
      <c r="E23" s="7"/>
      <c r="F23" s="21"/>
      <c r="G23" s="8"/>
      <c r="H23" s="7"/>
      <c r="I23" s="7"/>
      <c r="J23" s="21"/>
    </row>
    <row r="24" spans="2:10" ht="30" customHeight="1" x14ac:dyDescent="0.2">
      <c r="B24" s="54"/>
      <c r="C24" s="55" t="s">
        <v>6</v>
      </c>
      <c r="D24" s="56"/>
      <c r="E24" s="6"/>
      <c r="F24" s="20"/>
      <c r="G24" s="5"/>
      <c r="H24" s="6"/>
      <c r="I24" s="6"/>
      <c r="J24" s="20"/>
    </row>
    <row r="25" spans="2:10" ht="30" customHeight="1" x14ac:dyDescent="0.2">
      <c r="B25" s="54"/>
      <c r="C25" s="55" t="s">
        <v>7</v>
      </c>
      <c r="D25" s="56"/>
      <c r="E25" s="7"/>
      <c r="F25" s="21"/>
      <c r="G25" s="8"/>
      <c r="H25" s="7"/>
      <c r="I25" s="7"/>
      <c r="J25" s="21"/>
    </row>
    <row r="26" spans="2:10" ht="30" customHeight="1" x14ac:dyDescent="0.2">
      <c r="B26" s="54"/>
      <c r="C26" s="55"/>
      <c r="D26" s="56"/>
      <c r="E26" s="6"/>
      <c r="F26" s="20"/>
      <c r="G26" s="5"/>
      <c r="H26" s="6"/>
      <c r="I26" s="6"/>
      <c r="J26" s="20"/>
    </row>
    <row r="27" spans="2:10" ht="30" customHeight="1" thickBot="1" x14ac:dyDescent="0.25">
      <c r="B27" s="54"/>
      <c r="C27" s="57"/>
      <c r="D27" s="58"/>
      <c r="E27" s="7"/>
      <c r="F27" s="22"/>
      <c r="G27" s="8"/>
      <c r="H27" s="7"/>
      <c r="I27" s="7"/>
      <c r="J27" s="21"/>
    </row>
    <row r="28" spans="2:10" ht="30" customHeight="1" thickTop="1" thickBot="1" x14ac:dyDescent="0.25">
      <c r="B28" s="47" t="s">
        <v>42</v>
      </c>
      <c r="C28" s="48"/>
      <c r="D28" s="48"/>
      <c r="E28" s="11"/>
      <c r="F28" s="23"/>
      <c r="G28" s="12"/>
      <c r="H28" s="11"/>
      <c r="I28" s="11"/>
      <c r="J28" s="23"/>
    </row>
    <row r="29" spans="2:10" ht="20.100000000000001" customHeight="1" thickTop="1" x14ac:dyDescent="0.2">
      <c r="B29" s="49" t="s">
        <v>8</v>
      </c>
      <c r="C29" s="50"/>
      <c r="D29" s="50"/>
      <c r="E29" s="43"/>
      <c r="F29" s="43"/>
      <c r="G29" s="43"/>
      <c r="H29" s="43"/>
      <c r="I29" s="43"/>
      <c r="J29" s="45"/>
    </row>
    <row r="30" spans="2:10" ht="20.100000000000001" customHeight="1" x14ac:dyDescent="0.2">
      <c r="B30" s="51"/>
      <c r="C30" s="52"/>
      <c r="D30" s="52"/>
      <c r="E30" s="44"/>
      <c r="F30" s="44"/>
      <c r="G30" s="44"/>
      <c r="H30" s="44"/>
      <c r="I30" s="44"/>
      <c r="J30" s="46"/>
    </row>
    <row r="31" spans="2:10" ht="20.100000000000001" customHeight="1" thickBot="1" x14ac:dyDescent="0.25">
      <c r="B31" s="2"/>
      <c r="C31" s="2"/>
      <c r="D31" s="2"/>
      <c r="E31" s="2"/>
      <c r="F31" s="2"/>
      <c r="G31" s="2"/>
      <c r="H31" s="2"/>
      <c r="I31" s="2"/>
      <c r="J31" s="31"/>
    </row>
    <row r="32" spans="2:10" ht="35.1" customHeight="1" thickTop="1" thickBot="1" x14ac:dyDescent="0.25">
      <c r="B32" s="47" t="s">
        <v>43</v>
      </c>
      <c r="C32" s="48"/>
      <c r="D32" s="48"/>
      <c r="E32" s="23"/>
      <c r="F32" s="12"/>
      <c r="G32" s="23"/>
      <c r="H32" s="12"/>
      <c r="I32" s="11"/>
      <c r="J32" s="23"/>
    </row>
    <row r="33" ht="13.8" thickTop="1" x14ac:dyDescent="0.2"/>
  </sheetData>
  <mergeCells count="28">
    <mergeCell ref="E20:J20"/>
    <mergeCell ref="B2:J2"/>
    <mergeCell ref="B4:D5"/>
    <mergeCell ref="E4:J4"/>
    <mergeCell ref="B6:B15"/>
    <mergeCell ref="C6:C8"/>
    <mergeCell ref="C9:C11"/>
    <mergeCell ref="C12:C14"/>
    <mergeCell ref="B17:D17"/>
    <mergeCell ref="B18:D18"/>
    <mergeCell ref="B20:D21"/>
    <mergeCell ref="B16:D16"/>
    <mergeCell ref="B22:B27"/>
    <mergeCell ref="C22:D22"/>
    <mergeCell ref="C23:D23"/>
    <mergeCell ref="C24:D24"/>
    <mergeCell ref="C25:D25"/>
    <mergeCell ref="C26:D26"/>
    <mergeCell ref="C27:D27"/>
    <mergeCell ref="I29:I30"/>
    <mergeCell ref="J29:J30"/>
    <mergeCell ref="B32:D32"/>
    <mergeCell ref="B28:D28"/>
    <mergeCell ref="B29:D30"/>
    <mergeCell ref="E29:E30"/>
    <mergeCell ref="F29:F30"/>
    <mergeCell ref="G29:G30"/>
    <mergeCell ref="H29:H30"/>
  </mergeCells>
  <phoneticPr fontId="1"/>
  <pageMargins left="0.64" right="0.36" top="0.61" bottom="0.27" header="0.51200000000000001" footer="0.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M29"/>
  <sheetViews>
    <sheetView view="pageBreakPreview" zoomScale="85" zoomScaleNormal="85" zoomScaleSheetLayoutView="85" workbookViewId="0">
      <selection activeCell="D23" sqref="D23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5.6640625" style="1" customWidth="1"/>
    <col min="4" max="4" width="11.6640625" style="1" customWidth="1"/>
    <col min="5" max="10" width="12.33203125" style="1" customWidth="1"/>
    <col min="11" max="12" width="9" style="1"/>
    <col min="13" max="13" width="10.44140625" style="1" bestFit="1" customWidth="1"/>
    <col min="14" max="16384" width="9" style="1"/>
  </cols>
  <sheetData>
    <row r="1" spans="2:10" ht="14.4" x14ac:dyDescent="0.2">
      <c r="B1" s="2" t="s">
        <v>11</v>
      </c>
    </row>
    <row r="2" spans="2:10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</row>
    <row r="3" spans="2:10" ht="20.100000000000001" customHeight="1" x14ac:dyDescent="0.2"/>
    <row r="4" spans="2:10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1"/>
    </row>
    <row r="5" spans="2:10" ht="39" customHeight="1" x14ac:dyDescent="0.2">
      <c r="B5" s="65"/>
      <c r="C5" s="66"/>
      <c r="D5" s="66"/>
      <c r="E5" s="19" t="s">
        <v>35</v>
      </c>
      <c r="F5" s="19" t="s">
        <v>36</v>
      </c>
      <c r="G5" s="19" t="s">
        <v>37</v>
      </c>
      <c r="H5" s="19" t="s">
        <v>38</v>
      </c>
      <c r="I5" s="19" t="s">
        <v>39</v>
      </c>
      <c r="J5" s="27" t="s">
        <v>40</v>
      </c>
    </row>
    <row r="6" spans="2:10" ht="30" customHeight="1" x14ac:dyDescent="0.2">
      <c r="B6" s="53" t="s">
        <v>48</v>
      </c>
      <c r="C6" s="67"/>
      <c r="D6" s="3" t="s">
        <v>1</v>
      </c>
      <c r="E6" s="6"/>
      <c r="F6" s="6"/>
      <c r="G6" s="20"/>
      <c r="H6" s="5"/>
      <c r="I6" s="6"/>
      <c r="J6" s="20"/>
    </row>
    <row r="7" spans="2:10" ht="30" customHeight="1" x14ac:dyDescent="0.2">
      <c r="B7" s="54"/>
      <c r="C7" s="68"/>
      <c r="D7" s="4" t="s">
        <v>2</v>
      </c>
      <c r="E7" s="7"/>
      <c r="F7" s="7"/>
      <c r="G7" s="21"/>
      <c r="H7" s="8"/>
      <c r="I7" s="7"/>
      <c r="J7" s="21"/>
    </row>
    <row r="8" spans="2:10" ht="30" customHeight="1" x14ac:dyDescent="0.2">
      <c r="B8" s="54"/>
      <c r="C8" s="69"/>
      <c r="D8" s="18" t="s">
        <v>34</v>
      </c>
      <c r="E8" s="6"/>
      <c r="F8" s="6"/>
      <c r="G8" s="20"/>
      <c r="H8" s="5"/>
      <c r="I8" s="6"/>
      <c r="J8" s="20"/>
    </row>
    <row r="9" spans="2:10" ht="30" customHeight="1" x14ac:dyDescent="0.2">
      <c r="B9" s="54"/>
      <c r="C9" s="67"/>
      <c r="D9" s="3" t="s">
        <v>1</v>
      </c>
      <c r="E9" s="7"/>
      <c r="F9" s="7"/>
      <c r="G9" s="21"/>
      <c r="H9" s="8"/>
      <c r="I9" s="7"/>
      <c r="J9" s="21"/>
    </row>
    <row r="10" spans="2:10" ht="30" customHeight="1" x14ac:dyDescent="0.2">
      <c r="B10" s="54"/>
      <c r="C10" s="68"/>
      <c r="D10" s="4" t="s">
        <v>2</v>
      </c>
      <c r="E10" s="6"/>
      <c r="F10" s="6"/>
      <c r="G10" s="20"/>
      <c r="H10" s="5"/>
      <c r="I10" s="6"/>
      <c r="J10" s="20"/>
    </row>
    <row r="11" spans="2:10" ht="30" customHeight="1" x14ac:dyDescent="0.2">
      <c r="B11" s="54"/>
      <c r="C11" s="69"/>
      <c r="D11" s="18" t="s">
        <v>34</v>
      </c>
      <c r="E11" s="7"/>
      <c r="F11" s="7"/>
      <c r="G11" s="21"/>
      <c r="H11" s="8"/>
      <c r="I11" s="7"/>
      <c r="J11" s="21"/>
    </row>
    <row r="12" spans="2:10" ht="30" customHeight="1" x14ac:dyDescent="0.2">
      <c r="B12" s="54"/>
      <c r="C12" s="67"/>
      <c r="D12" s="3" t="s">
        <v>1</v>
      </c>
      <c r="E12" s="20"/>
      <c r="F12" s="5"/>
      <c r="G12" s="20"/>
      <c r="H12" s="5"/>
      <c r="I12" s="6"/>
      <c r="J12" s="20"/>
    </row>
    <row r="13" spans="2:10" ht="30" customHeight="1" x14ac:dyDescent="0.2">
      <c r="B13" s="54"/>
      <c r="C13" s="68"/>
      <c r="D13" s="4" t="s">
        <v>2</v>
      </c>
      <c r="E13" s="21"/>
      <c r="F13" s="8"/>
      <c r="G13" s="21"/>
      <c r="H13" s="8"/>
      <c r="I13" s="7"/>
      <c r="J13" s="21"/>
    </row>
    <row r="14" spans="2:10" ht="30" customHeight="1" x14ac:dyDescent="0.2">
      <c r="B14" s="54"/>
      <c r="C14" s="69"/>
      <c r="D14" s="18" t="s">
        <v>49</v>
      </c>
      <c r="E14" s="20"/>
      <c r="F14" s="5"/>
      <c r="G14" s="20"/>
      <c r="H14" s="5"/>
      <c r="I14" s="6"/>
      <c r="J14" s="20"/>
    </row>
    <row r="15" spans="2:10" ht="30" customHeight="1" x14ac:dyDescent="0.2">
      <c r="B15" s="54"/>
      <c r="C15" s="67"/>
      <c r="D15" s="3" t="s">
        <v>1</v>
      </c>
      <c r="E15" s="20"/>
      <c r="F15" s="5"/>
      <c r="G15" s="20"/>
      <c r="H15" s="5"/>
      <c r="I15" s="6"/>
      <c r="J15" s="20"/>
    </row>
    <row r="16" spans="2:10" ht="30" customHeight="1" x14ac:dyDescent="0.2">
      <c r="B16" s="54"/>
      <c r="C16" s="68"/>
      <c r="D16" s="4" t="s">
        <v>2</v>
      </c>
      <c r="E16" s="21"/>
      <c r="F16" s="8"/>
      <c r="G16" s="7"/>
      <c r="H16" s="7"/>
      <c r="I16" s="7"/>
      <c r="J16" s="21"/>
    </row>
    <row r="17" spans="2:13" ht="30" customHeight="1" x14ac:dyDescent="0.2">
      <c r="B17" s="54"/>
      <c r="C17" s="69"/>
      <c r="D17" s="18" t="s">
        <v>49</v>
      </c>
      <c r="E17" s="20"/>
      <c r="F17" s="5"/>
      <c r="G17" s="6"/>
      <c r="H17" s="6"/>
      <c r="I17" s="6"/>
      <c r="J17" s="20"/>
    </row>
    <row r="18" spans="2:13" ht="30" customHeight="1" x14ac:dyDescent="0.2">
      <c r="B18" s="54"/>
      <c r="C18" s="67"/>
      <c r="D18" s="3" t="s">
        <v>1</v>
      </c>
      <c r="E18" s="21"/>
      <c r="F18" s="8"/>
      <c r="G18" s="7"/>
      <c r="H18" s="7"/>
      <c r="I18" s="7"/>
      <c r="J18" s="21"/>
    </row>
    <row r="19" spans="2:13" ht="30" customHeight="1" x14ac:dyDescent="0.2">
      <c r="B19" s="54"/>
      <c r="C19" s="68"/>
      <c r="D19" s="4" t="s">
        <v>2</v>
      </c>
      <c r="E19" s="20"/>
      <c r="F19" s="5"/>
      <c r="G19" s="6"/>
      <c r="H19" s="6"/>
      <c r="I19" s="6"/>
      <c r="J19" s="20"/>
    </row>
    <row r="20" spans="2:13" ht="30" customHeight="1" x14ac:dyDescent="0.2">
      <c r="B20" s="54"/>
      <c r="C20" s="69"/>
      <c r="D20" s="18" t="s">
        <v>34</v>
      </c>
      <c r="E20" s="20"/>
      <c r="F20" s="5"/>
      <c r="G20" s="20"/>
      <c r="H20" s="5"/>
      <c r="I20" s="6"/>
      <c r="J20" s="20"/>
      <c r="M20" s="15"/>
    </row>
    <row r="21" spans="2:13" ht="30" customHeight="1" x14ac:dyDescent="0.2">
      <c r="B21" s="54"/>
      <c r="C21" s="67"/>
      <c r="D21" s="3" t="s">
        <v>1</v>
      </c>
      <c r="E21" s="20"/>
      <c r="F21" s="5"/>
      <c r="G21" s="20"/>
      <c r="H21" s="5"/>
      <c r="I21" s="6"/>
      <c r="J21" s="20"/>
    </row>
    <row r="22" spans="2:13" ht="30" customHeight="1" x14ac:dyDescent="0.2">
      <c r="B22" s="54"/>
      <c r="C22" s="68"/>
      <c r="D22" s="4" t="s">
        <v>2</v>
      </c>
      <c r="E22" s="21"/>
      <c r="F22" s="8"/>
      <c r="G22" s="21"/>
      <c r="H22" s="8"/>
      <c r="I22" s="7"/>
      <c r="J22" s="21"/>
    </row>
    <row r="23" spans="2:13" ht="30" customHeight="1" x14ac:dyDescent="0.2">
      <c r="B23" s="54"/>
      <c r="C23" s="69"/>
      <c r="D23" s="18" t="s">
        <v>34</v>
      </c>
      <c r="E23" s="20"/>
      <c r="F23" s="5"/>
      <c r="G23" s="20"/>
      <c r="H23" s="5"/>
      <c r="I23" s="6"/>
      <c r="J23" s="20"/>
    </row>
    <row r="24" spans="2:13" ht="30" customHeight="1" x14ac:dyDescent="0.2">
      <c r="B24" s="54"/>
      <c r="C24" s="67"/>
      <c r="D24" s="3" t="s">
        <v>1</v>
      </c>
      <c r="E24" s="20"/>
      <c r="F24" s="5"/>
      <c r="G24" s="20"/>
      <c r="H24" s="5"/>
      <c r="I24" s="6"/>
      <c r="J24" s="20"/>
    </row>
    <row r="25" spans="2:13" ht="30" customHeight="1" x14ac:dyDescent="0.2">
      <c r="B25" s="54"/>
      <c r="C25" s="68"/>
      <c r="D25" s="4" t="s">
        <v>2</v>
      </c>
      <c r="E25" s="20"/>
      <c r="F25" s="5"/>
      <c r="G25" s="20"/>
      <c r="H25" s="5"/>
      <c r="I25" s="6"/>
      <c r="J25" s="20"/>
    </row>
    <row r="26" spans="2:13" ht="30" customHeight="1" thickBot="1" x14ac:dyDescent="0.25">
      <c r="B26" s="54"/>
      <c r="C26" s="68"/>
      <c r="D26" s="18" t="s">
        <v>34</v>
      </c>
      <c r="E26" s="22"/>
      <c r="F26" s="8"/>
      <c r="G26" s="22"/>
      <c r="H26" s="8"/>
      <c r="I26" s="7"/>
      <c r="J26" s="21"/>
    </row>
    <row r="27" spans="2:13" ht="30" customHeight="1" thickTop="1" x14ac:dyDescent="0.2">
      <c r="B27" s="54"/>
      <c r="C27" s="79" t="s">
        <v>18</v>
      </c>
      <c r="D27" s="16" t="s">
        <v>1</v>
      </c>
      <c r="E27" s="17"/>
      <c r="F27" s="17"/>
      <c r="G27" s="17"/>
      <c r="H27" s="17"/>
      <c r="I27" s="17"/>
      <c r="J27" s="32"/>
    </row>
    <row r="28" spans="2:13" ht="30" customHeight="1" x14ac:dyDescent="0.2">
      <c r="B28" s="54"/>
      <c r="C28" s="70"/>
      <c r="D28" s="4" t="s">
        <v>2</v>
      </c>
      <c r="E28" s="7"/>
      <c r="F28" s="7"/>
      <c r="G28" s="7"/>
      <c r="H28" s="7"/>
      <c r="I28" s="7"/>
      <c r="J28" s="21"/>
    </row>
    <row r="29" spans="2:13" ht="30" customHeight="1" x14ac:dyDescent="0.2">
      <c r="B29" s="78"/>
      <c r="C29" s="71"/>
      <c r="D29" s="25" t="s">
        <v>34</v>
      </c>
      <c r="E29" s="6"/>
      <c r="F29" s="6"/>
      <c r="G29" s="6"/>
      <c r="H29" s="6"/>
      <c r="I29" s="6"/>
      <c r="J29" s="20"/>
    </row>
  </sheetData>
  <mergeCells count="12">
    <mergeCell ref="B2:J2"/>
    <mergeCell ref="B4:D5"/>
    <mergeCell ref="E4:J4"/>
    <mergeCell ref="B6:B29"/>
    <mergeCell ref="C6:C8"/>
    <mergeCell ref="C9:C11"/>
    <mergeCell ref="C12:C14"/>
    <mergeCell ref="C15:C17"/>
    <mergeCell ref="C18:C20"/>
    <mergeCell ref="C27:C29"/>
    <mergeCell ref="C24:C26"/>
    <mergeCell ref="C21:C23"/>
  </mergeCells>
  <phoneticPr fontId="1"/>
  <pageMargins left="0.64" right="0.36" top="0.61" bottom="0.27" header="0.51200000000000001" footer="0.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1:P33"/>
  <sheetViews>
    <sheetView view="pageBreakPreview" topLeftCell="A8" zoomScale="85" zoomScaleNormal="85" zoomScaleSheetLayoutView="85" workbookViewId="0">
      <selection activeCell="B1" sqref="B1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7.77734375" style="1" customWidth="1"/>
    <col min="4" max="4" width="11.6640625" style="1" customWidth="1"/>
    <col min="5" max="5" width="9.6640625" style="1" customWidth="1"/>
    <col min="6" max="6" width="2.6640625" style="1" customWidth="1"/>
    <col min="7" max="7" width="9.6640625" style="1" customWidth="1"/>
    <col min="8" max="8" width="2.6640625" style="1" customWidth="1"/>
    <col min="9" max="9" width="9.6640625" style="1" customWidth="1"/>
    <col min="10" max="10" width="2.6640625" style="1" customWidth="1"/>
    <col min="11" max="11" width="9.6640625" style="1" customWidth="1"/>
    <col min="12" max="12" width="2.6640625" style="1" customWidth="1"/>
    <col min="13" max="13" width="9.6640625" style="1" customWidth="1"/>
    <col min="14" max="14" width="2.6640625" style="1" customWidth="1"/>
    <col min="15" max="15" width="9.6640625" style="1" customWidth="1"/>
    <col min="16" max="16" width="2.6640625" style="1" customWidth="1"/>
    <col min="17" max="16384" width="9" style="1"/>
  </cols>
  <sheetData>
    <row r="1" spans="2:16" ht="14.4" x14ac:dyDescent="0.2">
      <c r="B1" s="2" t="s">
        <v>9</v>
      </c>
    </row>
    <row r="2" spans="2:16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2:16" ht="20.100000000000001" customHeight="1" x14ac:dyDescent="0.2">
      <c r="P3" s="24" t="s">
        <v>66</v>
      </c>
    </row>
    <row r="4" spans="2:16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2:16" ht="47.4" customHeight="1" x14ac:dyDescent="0.2">
      <c r="B5" s="65"/>
      <c r="C5" s="66"/>
      <c r="D5" s="66"/>
      <c r="E5" s="93" t="s">
        <v>51</v>
      </c>
      <c r="F5" s="94"/>
      <c r="G5" s="93" t="s">
        <v>52</v>
      </c>
      <c r="H5" s="94"/>
      <c r="I5" s="93" t="s">
        <v>53</v>
      </c>
      <c r="J5" s="94"/>
      <c r="K5" s="93" t="s">
        <v>54</v>
      </c>
      <c r="L5" s="94"/>
      <c r="M5" s="93" t="s">
        <v>55</v>
      </c>
      <c r="N5" s="94"/>
      <c r="O5" s="93" t="s">
        <v>56</v>
      </c>
      <c r="P5" s="94"/>
    </row>
    <row r="6" spans="2:16" ht="27.9" customHeight="1" x14ac:dyDescent="0.2">
      <c r="B6" s="53" t="s">
        <v>0</v>
      </c>
      <c r="C6" s="67" t="s">
        <v>63</v>
      </c>
      <c r="D6" s="33" t="s">
        <v>57</v>
      </c>
      <c r="E6" s="85">
        <f>'記入例（別紙１）'!E27</f>
        <v>85</v>
      </c>
      <c r="F6" s="86"/>
      <c r="G6" s="85">
        <f>'記入例（別紙１）'!F27</f>
        <v>85</v>
      </c>
      <c r="H6" s="86"/>
      <c r="I6" s="85">
        <f>'記入例（別紙１）'!G27</f>
        <v>90</v>
      </c>
      <c r="J6" s="86"/>
      <c r="K6" s="85">
        <f>'記入例（別紙１）'!H27</f>
        <v>90</v>
      </c>
      <c r="L6" s="86"/>
      <c r="M6" s="85">
        <f>'記入例（別紙１）'!I27</f>
        <v>115</v>
      </c>
      <c r="N6" s="86"/>
      <c r="O6" s="85">
        <f>'記入例（別紙１）'!J27</f>
        <v>125</v>
      </c>
      <c r="P6" s="86"/>
    </row>
    <row r="7" spans="2:16" ht="27.9" customHeight="1" x14ac:dyDescent="0.2">
      <c r="B7" s="54"/>
      <c r="C7" s="68"/>
      <c r="D7" s="34" t="s">
        <v>58</v>
      </c>
      <c r="E7" s="85">
        <f>'記入例（別紙１）'!E28</f>
        <v>10900</v>
      </c>
      <c r="F7" s="86"/>
      <c r="G7" s="85">
        <f>'記入例（別紙１）'!F28</f>
        <v>11400</v>
      </c>
      <c r="H7" s="86"/>
      <c r="I7" s="85">
        <f>'記入例（別紙１）'!G28</f>
        <v>12350</v>
      </c>
      <c r="J7" s="86"/>
      <c r="K7" s="85">
        <f>'記入例（別紙１）'!H28</f>
        <v>12550</v>
      </c>
      <c r="L7" s="86"/>
      <c r="M7" s="85">
        <f>'記入例（別紙１）'!I28</f>
        <v>15800</v>
      </c>
      <c r="N7" s="86"/>
      <c r="O7" s="85">
        <f>'記入例（別紙１）'!J28</f>
        <v>17400</v>
      </c>
      <c r="P7" s="86"/>
    </row>
    <row r="8" spans="2:16" ht="27.9" customHeight="1" x14ac:dyDescent="0.2">
      <c r="B8" s="54"/>
      <c r="C8" s="69"/>
      <c r="D8" s="18" t="s">
        <v>34</v>
      </c>
      <c r="E8" s="85">
        <f>'記入例（別紙１）'!E29</f>
        <v>1700000</v>
      </c>
      <c r="F8" s="86"/>
      <c r="G8" s="85">
        <f>'記入例（別紙１）'!F29</f>
        <v>1850000</v>
      </c>
      <c r="H8" s="86"/>
      <c r="I8" s="85">
        <f>'記入例（別紙１）'!G29</f>
        <v>2070000</v>
      </c>
      <c r="J8" s="86"/>
      <c r="K8" s="85">
        <f>'記入例（別紙１）'!H29</f>
        <v>2330000</v>
      </c>
      <c r="L8" s="86"/>
      <c r="M8" s="85">
        <f>'記入例（別紙１）'!I29</f>
        <v>3056000</v>
      </c>
      <c r="N8" s="86"/>
      <c r="O8" s="85">
        <f>'記入例（別紙１）'!J29</f>
        <v>3280000</v>
      </c>
      <c r="P8" s="86"/>
    </row>
    <row r="9" spans="2:16" ht="27.9" customHeight="1" x14ac:dyDescent="0.2">
      <c r="B9" s="54"/>
      <c r="C9" s="67" t="s">
        <v>64</v>
      </c>
      <c r="D9" s="33" t="s">
        <v>57</v>
      </c>
      <c r="E9" s="85">
        <f>'記入例（別紙２）'!E27</f>
        <v>150</v>
      </c>
      <c r="F9" s="86"/>
      <c r="G9" s="85">
        <f>'記入例（別紙２）'!F27</f>
        <v>150</v>
      </c>
      <c r="H9" s="86"/>
      <c r="I9" s="85">
        <f>'記入例（別紙２）'!G27</f>
        <v>250</v>
      </c>
      <c r="J9" s="86"/>
      <c r="K9" s="85">
        <f>'記入例（別紙２）'!H27</f>
        <v>300</v>
      </c>
      <c r="L9" s="86"/>
      <c r="M9" s="85">
        <f>'記入例（別紙２）'!I27</f>
        <v>450</v>
      </c>
      <c r="N9" s="86"/>
      <c r="O9" s="85">
        <f>'記入例（別紙２）'!J27</f>
        <v>450</v>
      </c>
      <c r="P9" s="86"/>
    </row>
    <row r="10" spans="2:16" ht="27.9" customHeight="1" x14ac:dyDescent="0.2">
      <c r="B10" s="54"/>
      <c r="C10" s="68"/>
      <c r="D10" s="34" t="s">
        <v>58</v>
      </c>
      <c r="E10" s="85">
        <f>'記入例（別紙２）'!E28</f>
        <v>7200</v>
      </c>
      <c r="F10" s="86"/>
      <c r="G10" s="85">
        <f>'記入例（別紙２）'!F28</f>
        <v>7200</v>
      </c>
      <c r="H10" s="86"/>
      <c r="I10" s="85">
        <f>'記入例（別紙２）'!G28</f>
        <v>12200</v>
      </c>
      <c r="J10" s="86"/>
      <c r="K10" s="85">
        <f>'記入例（別紙２）'!H28</f>
        <v>13450</v>
      </c>
      <c r="L10" s="86"/>
      <c r="M10" s="85">
        <f>'記入例（別紙２）'!I28</f>
        <v>20850</v>
      </c>
      <c r="N10" s="86"/>
      <c r="O10" s="85">
        <f>'記入例（別紙２）'!J28</f>
        <v>20850</v>
      </c>
      <c r="P10" s="86"/>
    </row>
    <row r="11" spans="2:16" ht="27.9" customHeight="1" x14ac:dyDescent="0.2">
      <c r="B11" s="54"/>
      <c r="C11" s="69"/>
      <c r="D11" s="18" t="s">
        <v>34</v>
      </c>
      <c r="E11" s="85">
        <f>'記入例（別紙２）'!E29</f>
        <v>1872000</v>
      </c>
      <c r="F11" s="86"/>
      <c r="G11" s="85">
        <f>'記入例（別紙２）'!F29</f>
        <v>1872000</v>
      </c>
      <c r="H11" s="86"/>
      <c r="I11" s="85">
        <f>'記入例（別紙２）'!G29</f>
        <v>2822000</v>
      </c>
      <c r="J11" s="86"/>
      <c r="K11" s="85">
        <f>'記入例（別紙２）'!H29</f>
        <v>2959500</v>
      </c>
      <c r="L11" s="86"/>
      <c r="M11" s="85">
        <f>'記入例（別紙２）'!I29</f>
        <v>4533500</v>
      </c>
      <c r="N11" s="86"/>
      <c r="O11" s="85">
        <f>'記入例（別紙２）'!J29</f>
        <v>4533500</v>
      </c>
      <c r="P11" s="86"/>
    </row>
    <row r="12" spans="2:16" ht="27.9" customHeight="1" x14ac:dyDescent="0.2">
      <c r="B12" s="54"/>
      <c r="C12" s="67" t="s">
        <v>65</v>
      </c>
      <c r="D12" s="33" t="s">
        <v>57</v>
      </c>
      <c r="E12" s="85">
        <f>'記入例（別紙３）'!E27</f>
        <v>0</v>
      </c>
      <c r="F12" s="86"/>
      <c r="G12" s="85">
        <f>'記入例（別紙３）'!F27</f>
        <v>9</v>
      </c>
      <c r="H12" s="86"/>
      <c r="I12" s="85">
        <f>'記入例（別紙３）'!G27</f>
        <v>9</v>
      </c>
      <c r="J12" s="86"/>
      <c r="K12" s="85">
        <f>'記入例（別紙３）'!H27</f>
        <v>12</v>
      </c>
      <c r="L12" s="86"/>
      <c r="M12" s="85">
        <f>'記入例（別紙３）'!I27</f>
        <v>17</v>
      </c>
      <c r="N12" s="86"/>
      <c r="O12" s="85">
        <f>'記入例（別紙３）'!J27</f>
        <v>17</v>
      </c>
      <c r="P12" s="86"/>
    </row>
    <row r="13" spans="2:16" ht="27.9" customHeight="1" x14ac:dyDescent="0.2">
      <c r="B13" s="54"/>
      <c r="C13" s="70"/>
      <c r="D13" s="34" t="s">
        <v>58</v>
      </c>
      <c r="E13" s="85">
        <f>'記入例（別紙３）'!E28</f>
        <v>0</v>
      </c>
      <c r="F13" s="86"/>
      <c r="G13" s="85">
        <f>'記入例（別紙３）'!F28</f>
        <v>2750</v>
      </c>
      <c r="H13" s="86"/>
      <c r="I13" s="85">
        <f>'記入例（別紙３）'!G28</f>
        <v>2750</v>
      </c>
      <c r="J13" s="86"/>
      <c r="K13" s="85">
        <f>'記入例（別紙３）'!H28</f>
        <v>3500</v>
      </c>
      <c r="L13" s="86"/>
      <c r="M13" s="85">
        <f>'記入例（別紙３）'!I28</f>
        <v>5250</v>
      </c>
      <c r="N13" s="86"/>
      <c r="O13" s="85">
        <f>'記入例（別紙３）'!J28</f>
        <v>5250</v>
      </c>
      <c r="P13" s="86"/>
    </row>
    <row r="14" spans="2:16" ht="27.9" customHeight="1" x14ac:dyDescent="0.2">
      <c r="B14" s="54"/>
      <c r="C14" s="71"/>
      <c r="D14" s="18" t="s">
        <v>34</v>
      </c>
      <c r="E14" s="85">
        <f>'記入例（別紙３）'!E29</f>
        <v>0</v>
      </c>
      <c r="F14" s="86"/>
      <c r="G14" s="85">
        <f>'記入例（別紙３）'!F29</f>
        <v>310000</v>
      </c>
      <c r="H14" s="86"/>
      <c r="I14" s="85">
        <f>'記入例（別紙３）'!G29</f>
        <v>310000</v>
      </c>
      <c r="J14" s="86"/>
      <c r="K14" s="85">
        <f>'記入例（別紙３）'!H29</f>
        <v>400000</v>
      </c>
      <c r="L14" s="86"/>
      <c r="M14" s="85">
        <f>'記入例（別紙３）'!I29</f>
        <v>575000</v>
      </c>
      <c r="N14" s="86"/>
      <c r="O14" s="85">
        <f>'記入例（別紙３）'!J29</f>
        <v>575000</v>
      </c>
      <c r="P14" s="86"/>
    </row>
    <row r="15" spans="2:16" ht="27.9" customHeight="1" x14ac:dyDescent="0.2">
      <c r="B15" s="54"/>
      <c r="C15" s="3" t="s">
        <v>28</v>
      </c>
      <c r="D15" s="3" t="s">
        <v>27</v>
      </c>
      <c r="E15" s="85">
        <v>50000</v>
      </c>
      <c r="F15" s="86"/>
      <c r="G15" s="85">
        <v>50000</v>
      </c>
      <c r="H15" s="86"/>
      <c r="I15" s="85">
        <v>50000</v>
      </c>
      <c r="J15" s="86"/>
      <c r="K15" s="85">
        <v>50000</v>
      </c>
      <c r="L15" s="86"/>
      <c r="M15" s="85">
        <v>50000</v>
      </c>
      <c r="N15" s="86"/>
      <c r="O15" s="85">
        <v>50000</v>
      </c>
      <c r="P15" s="86"/>
    </row>
    <row r="16" spans="2:16" ht="30" customHeight="1" thickBot="1" x14ac:dyDescent="0.25">
      <c r="B16" s="89" t="s">
        <v>60</v>
      </c>
      <c r="C16" s="90"/>
      <c r="D16" s="91"/>
      <c r="E16" s="87">
        <f>E6+E9+E12</f>
        <v>235</v>
      </c>
      <c r="F16" s="88"/>
      <c r="G16" s="87">
        <f>G6+G9+G12</f>
        <v>244</v>
      </c>
      <c r="H16" s="88"/>
      <c r="I16" s="87">
        <f>I6+I9+I12</f>
        <v>349</v>
      </c>
      <c r="J16" s="88"/>
      <c r="K16" s="87">
        <f>K6+K9+K12</f>
        <v>402</v>
      </c>
      <c r="L16" s="88"/>
      <c r="M16" s="87">
        <f>M6+M9+M12</f>
        <v>582</v>
      </c>
      <c r="N16" s="88"/>
      <c r="O16" s="87">
        <f>O6+O9+O12</f>
        <v>592</v>
      </c>
      <c r="P16" s="88"/>
    </row>
    <row r="17" spans="2:16" ht="30" customHeight="1" thickTop="1" thickBot="1" x14ac:dyDescent="0.25">
      <c r="B17" s="47" t="s">
        <v>41</v>
      </c>
      <c r="C17" s="48"/>
      <c r="D17" s="92"/>
      <c r="E17" s="80">
        <v>1500000</v>
      </c>
      <c r="F17" s="82"/>
      <c r="G17" s="80">
        <v>1500000</v>
      </c>
      <c r="H17" s="82"/>
      <c r="I17" s="80">
        <v>1500000</v>
      </c>
      <c r="J17" s="82"/>
      <c r="K17" s="95" t="s">
        <v>61</v>
      </c>
      <c r="L17" s="96"/>
      <c r="M17" s="95" t="s">
        <v>62</v>
      </c>
      <c r="N17" s="96"/>
      <c r="O17" s="95" t="s">
        <v>61</v>
      </c>
      <c r="P17" s="96"/>
    </row>
    <row r="18" spans="2:16" ht="30" customHeight="1" thickTop="1" thickBot="1" x14ac:dyDescent="0.25">
      <c r="B18" s="47" t="s">
        <v>3</v>
      </c>
      <c r="C18" s="48"/>
      <c r="D18" s="48"/>
      <c r="E18" s="80">
        <f>SUM(E8,E11,E14,E15)</f>
        <v>3622000</v>
      </c>
      <c r="F18" s="82"/>
      <c r="G18" s="80">
        <f>SUM(G8,G11,G14,G15)</f>
        <v>4082000</v>
      </c>
      <c r="H18" s="82"/>
      <c r="I18" s="80">
        <f>SUM(I8,I11,I14,I15)</f>
        <v>5252000</v>
      </c>
      <c r="J18" s="82"/>
      <c r="K18" s="80">
        <f>SUM(K8,K11,K14,K15)</f>
        <v>5739500</v>
      </c>
      <c r="L18" s="82"/>
      <c r="M18" s="80">
        <f>SUM(M8,M11,M14,M15)</f>
        <v>8214500</v>
      </c>
      <c r="N18" s="82"/>
      <c r="O18" s="80">
        <f>SUM(O8,O11,O14,O15)</f>
        <v>8438500</v>
      </c>
      <c r="P18" s="81"/>
    </row>
    <row r="19" spans="2:16" ht="9.9" customHeight="1" thickTop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24.9" customHeight="1" x14ac:dyDescent="0.2">
      <c r="B20" s="63"/>
      <c r="C20" s="64"/>
      <c r="D20" s="75"/>
      <c r="E20" s="59" t="s">
        <v>33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</row>
    <row r="21" spans="2:16" ht="47.4" customHeight="1" x14ac:dyDescent="0.2">
      <c r="B21" s="65"/>
      <c r="C21" s="66"/>
      <c r="D21" s="76"/>
      <c r="E21" s="93" t="s">
        <v>67</v>
      </c>
      <c r="F21" s="94"/>
      <c r="G21" s="93" t="s">
        <v>68</v>
      </c>
      <c r="H21" s="94"/>
      <c r="I21" s="93" t="s">
        <v>69</v>
      </c>
      <c r="J21" s="94"/>
      <c r="K21" s="93" t="s">
        <v>70</v>
      </c>
      <c r="L21" s="94"/>
      <c r="M21" s="93" t="s">
        <v>71</v>
      </c>
      <c r="N21" s="94"/>
      <c r="O21" s="93" t="s">
        <v>72</v>
      </c>
      <c r="P21" s="94"/>
    </row>
    <row r="22" spans="2:16" ht="30" customHeight="1" x14ac:dyDescent="0.2">
      <c r="B22" s="53" t="s">
        <v>73</v>
      </c>
      <c r="C22" s="55" t="s">
        <v>4</v>
      </c>
      <c r="D22" s="56"/>
      <c r="E22" s="85">
        <v>1300000</v>
      </c>
      <c r="F22" s="86"/>
      <c r="G22" s="85">
        <v>1350000</v>
      </c>
      <c r="H22" s="86"/>
      <c r="I22" s="85">
        <v>1650000</v>
      </c>
      <c r="J22" s="86"/>
      <c r="K22" s="85">
        <v>1800000</v>
      </c>
      <c r="L22" s="86"/>
      <c r="M22" s="85">
        <v>2200000</v>
      </c>
      <c r="N22" s="86"/>
      <c r="O22" s="85">
        <v>2200000</v>
      </c>
      <c r="P22" s="86"/>
    </row>
    <row r="23" spans="2:16" ht="30" customHeight="1" x14ac:dyDescent="0.2">
      <c r="B23" s="54"/>
      <c r="C23" s="55" t="s">
        <v>5</v>
      </c>
      <c r="D23" s="56"/>
      <c r="E23" s="85">
        <v>150000</v>
      </c>
      <c r="F23" s="86"/>
      <c r="G23" s="85">
        <v>525000</v>
      </c>
      <c r="H23" s="86"/>
      <c r="I23" s="85">
        <v>525000</v>
      </c>
      <c r="J23" s="86"/>
      <c r="K23" s="85">
        <v>590000</v>
      </c>
      <c r="L23" s="86"/>
      <c r="M23" s="85">
        <v>790000</v>
      </c>
      <c r="N23" s="86"/>
      <c r="O23" s="85">
        <v>790000</v>
      </c>
      <c r="P23" s="86"/>
    </row>
    <row r="24" spans="2:16" ht="30" customHeight="1" x14ac:dyDescent="0.2">
      <c r="B24" s="54"/>
      <c r="C24" s="55" t="s">
        <v>6</v>
      </c>
      <c r="D24" s="56"/>
      <c r="E24" s="85">
        <v>500000</v>
      </c>
      <c r="F24" s="86"/>
      <c r="G24" s="85">
        <v>550000</v>
      </c>
      <c r="H24" s="86"/>
      <c r="I24" s="85">
        <v>620000</v>
      </c>
      <c r="J24" s="86"/>
      <c r="K24" s="85">
        <v>800000</v>
      </c>
      <c r="L24" s="86"/>
      <c r="M24" s="85">
        <v>920000</v>
      </c>
      <c r="N24" s="86"/>
      <c r="O24" s="85">
        <v>960000</v>
      </c>
      <c r="P24" s="86"/>
    </row>
    <row r="25" spans="2:16" ht="30" customHeight="1" x14ac:dyDescent="0.2">
      <c r="B25" s="54"/>
      <c r="C25" s="55" t="s">
        <v>7</v>
      </c>
      <c r="D25" s="56"/>
      <c r="E25" s="85">
        <v>320000</v>
      </c>
      <c r="F25" s="86"/>
      <c r="G25" s="85">
        <v>320000</v>
      </c>
      <c r="H25" s="86"/>
      <c r="I25" s="85">
        <v>480000</v>
      </c>
      <c r="J25" s="86"/>
      <c r="K25" s="85">
        <v>480000</v>
      </c>
      <c r="L25" s="86"/>
      <c r="M25" s="85">
        <v>800000</v>
      </c>
      <c r="N25" s="86"/>
      <c r="O25" s="85">
        <v>880000</v>
      </c>
      <c r="P25" s="86"/>
    </row>
    <row r="26" spans="2:16" ht="30" customHeight="1" x14ac:dyDescent="0.2">
      <c r="B26" s="54"/>
      <c r="C26" s="55" t="s">
        <v>30</v>
      </c>
      <c r="D26" s="56"/>
      <c r="E26" s="85">
        <v>120000</v>
      </c>
      <c r="F26" s="86"/>
      <c r="G26" s="85">
        <v>120000</v>
      </c>
      <c r="H26" s="86"/>
      <c r="I26" s="85">
        <v>200000</v>
      </c>
      <c r="J26" s="86"/>
      <c r="K26" s="85">
        <v>300000</v>
      </c>
      <c r="L26" s="86"/>
      <c r="M26" s="85">
        <v>380000</v>
      </c>
      <c r="N26" s="86"/>
      <c r="O26" s="85">
        <v>380000</v>
      </c>
      <c r="P26" s="86"/>
    </row>
    <row r="27" spans="2:16" ht="30" customHeight="1" thickBot="1" x14ac:dyDescent="0.25">
      <c r="B27" s="54"/>
      <c r="C27" s="57" t="s">
        <v>31</v>
      </c>
      <c r="D27" s="58"/>
      <c r="E27" s="87">
        <v>100000</v>
      </c>
      <c r="F27" s="88"/>
      <c r="G27" s="87">
        <v>120000</v>
      </c>
      <c r="H27" s="88"/>
      <c r="I27" s="87">
        <v>220000</v>
      </c>
      <c r="J27" s="88"/>
      <c r="K27" s="87">
        <v>280000</v>
      </c>
      <c r="L27" s="88"/>
      <c r="M27" s="87">
        <v>360000</v>
      </c>
      <c r="N27" s="88"/>
      <c r="O27" s="87">
        <v>380000</v>
      </c>
      <c r="P27" s="88"/>
    </row>
    <row r="28" spans="2:16" ht="30" customHeight="1" thickTop="1" thickBot="1" x14ac:dyDescent="0.25">
      <c r="B28" s="47" t="s">
        <v>42</v>
      </c>
      <c r="C28" s="48"/>
      <c r="D28" s="48"/>
      <c r="E28" s="80">
        <f>SUM(E22:E27)</f>
        <v>2490000</v>
      </c>
      <c r="F28" s="82"/>
      <c r="G28" s="80">
        <f>SUM(G22:G27)</f>
        <v>2985000</v>
      </c>
      <c r="H28" s="82"/>
      <c r="I28" s="80">
        <f>SUM(I22:I27)</f>
        <v>3695000</v>
      </c>
      <c r="J28" s="82"/>
      <c r="K28" s="80">
        <f>SUM(K22:K27)</f>
        <v>4250000</v>
      </c>
      <c r="L28" s="82"/>
      <c r="M28" s="80">
        <f>SUM(M22:M27)</f>
        <v>5450000</v>
      </c>
      <c r="N28" s="82"/>
      <c r="O28" s="80">
        <f>SUM(O22:O27)</f>
        <v>5590000</v>
      </c>
      <c r="P28" s="81"/>
    </row>
    <row r="29" spans="2:16" ht="20.100000000000001" customHeight="1" thickTop="1" x14ac:dyDescent="0.2">
      <c r="B29" s="49" t="s">
        <v>8</v>
      </c>
      <c r="C29" s="50"/>
      <c r="D29" s="50"/>
      <c r="E29" s="43" t="s">
        <v>82</v>
      </c>
      <c r="F29" s="83"/>
      <c r="G29" s="43" t="s">
        <v>26</v>
      </c>
      <c r="H29" s="83"/>
      <c r="I29" s="43"/>
      <c r="J29" s="83"/>
      <c r="K29" s="43" t="s">
        <v>81</v>
      </c>
      <c r="L29" s="83"/>
      <c r="M29" s="43" t="s">
        <v>83</v>
      </c>
      <c r="N29" s="83"/>
      <c r="O29" s="43"/>
      <c r="P29" s="83"/>
    </row>
    <row r="30" spans="2:16" ht="20.100000000000001" customHeight="1" x14ac:dyDescent="0.2">
      <c r="B30" s="51"/>
      <c r="C30" s="52"/>
      <c r="D30" s="52"/>
      <c r="E30" s="44"/>
      <c r="F30" s="84"/>
      <c r="G30" s="44"/>
      <c r="H30" s="84"/>
      <c r="I30" s="44"/>
      <c r="J30" s="84"/>
      <c r="K30" s="44"/>
      <c r="L30" s="84"/>
      <c r="M30" s="44"/>
      <c r="N30" s="84"/>
      <c r="O30" s="44"/>
      <c r="P30" s="84"/>
    </row>
    <row r="31" spans="2:16" ht="20.100000000000001" customHeight="1" thickBo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ht="35.1" customHeight="1" thickTop="1" thickBot="1" x14ac:dyDescent="0.25">
      <c r="B32" s="47" t="s">
        <v>74</v>
      </c>
      <c r="C32" s="48"/>
      <c r="D32" s="48"/>
      <c r="E32" s="80">
        <f>E18-E28</f>
        <v>1132000</v>
      </c>
      <c r="F32" s="82"/>
      <c r="G32" s="80">
        <f>G18-G28</f>
        <v>1097000</v>
      </c>
      <c r="H32" s="82"/>
      <c r="I32" s="80">
        <f>I18-I28</f>
        <v>1557000</v>
      </c>
      <c r="J32" s="82"/>
      <c r="K32" s="80">
        <f>K18-K28</f>
        <v>1489500</v>
      </c>
      <c r="L32" s="82"/>
      <c r="M32" s="80">
        <f>M18-M28</f>
        <v>2764500</v>
      </c>
      <c r="N32" s="82"/>
      <c r="O32" s="80">
        <f>O18-O28</f>
        <v>2848500</v>
      </c>
      <c r="P32" s="81"/>
    </row>
    <row r="33" ht="13.8" thickTop="1" x14ac:dyDescent="0.2"/>
  </sheetData>
  <mergeCells count="166">
    <mergeCell ref="O25:P25"/>
    <mergeCell ref="O24:P24"/>
    <mergeCell ref="O23:P23"/>
    <mergeCell ref="O22:P22"/>
    <mergeCell ref="M28:N28"/>
    <mergeCell ref="M27:N27"/>
    <mergeCell ref="M26:N26"/>
    <mergeCell ref="M25:N25"/>
    <mergeCell ref="M24:N24"/>
    <mergeCell ref="M23:N23"/>
    <mergeCell ref="M22:N22"/>
    <mergeCell ref="O18:P18"/>
    <mergeCell ref="O17:P17"/>
    <mergeCell ref="M17:N17"/>
    <mergeCell ref="K18:L18"/>
    <mergeCell ref="K17:L17"/>
    <mergeCell ref="M18:N18"/>
    <mergeCell ref="G32:H32"/>
    <mergeCell ref="E32:F32"/>
    <mergeCell ref="O28:P28"/>
    <mergeCell ref="O27:P27"/>
    <mergeCell ref="O26:P26"/>
    <mergeCell ref="G22:H22"/>
    <mergeCell ref="E28:F28"/>
    <mergeCell ref="E27:F27"/>
    <mergeCell ref="E26:F26"/>
    <mergeCell ref="E25:F25"/>
    <mergeCell ref="E24:F24"/>
    <mergeCell ref="E23:F23"/>
    <mergeCell ref="E22:F22"/>
    <mergeCell ref="G27:H27"/>
    <mergeCell ref="G26:H26"/>
    <mergeCell ref="G25:H25"/>
    <mergeCell ref="G24:H24"/>
    <mergeCell ref="G23:H23"/>
    <mergeCell ref="O7:P7"/>
    <mergeCell ref="O6:P6"/>
    <mergeCell ref="M16:N16"/>
    <mergeCell ref="M15:N15"/>
    <mergeCell ref="M14:N14"/>
    <mergeCell ref="M13:N13"/>
    <mergeCell ref="M12:N12"/>
    <mergeCell ref="M11:N11"/>
    <mergeCell ref="M10:N10"/>
    <mergeCell ref="M9:N9"/>
    <mergeCell ref="M8:N8"/>
    <mergeCell ref="M7:N7"/>
    <mergeCell ref="M6:N6"/>
    <mergeCell ref="O16:P16"/>
    <mergeCell ref="O15:P15"/>
    <mergeCell ref="O14:P14"/>
    <mergeCell ref="O12:P12"/>
    <mergeCell ref="O11:P11"/>
    <mergeCell ref="O10:P10"/>
    <mergeCell ref="O9:P9"/>
    <mergeCell ref="O8:P8"/>
    <mergeCell ref="O13:P13"/>
    <mergeCell ref="I6:J6"/>
    <mergeCell ref="K16:L16"/>
    <mergeCell ref="K15:L15"/>
    <mergeCell ref="K14:L14"/>
    <mergeCell ref="K13:L13"/>
    <mergeCell ref="K12:L12"/>
    <mergeCell ref="K11:L11"/>
    <mergeCell ref="K10:L10"/>
    <mergeCell ref="K9:L9"/>
    <mergeCell ref="K8:L8"/>
    <mergeCell ref="K7:L7"/>
    <mergeCell ref="K6:L6"/>
    <mergeCell ref="I11:J11"/>
    <mergeCell ref="I10:J10"/>
    <mergeCell ref="I9:J9"/>
    <mergeCell ref="I8:J8"/>
    <mergeCell ref="I7:J7"/>
    <mergeCell ref="I16:J16"/>
    <mergeCell ref="I15:J15"/>
    <mergeCell ref="I14:J14"/>
    <mergeCell ref="I13:J13"/>
    <mergeCell ref="I12:J12"/>
    <mergeCell ref="E11:F11"/>
    <mergeCell ref="E10:F10"/>
    <mergeCell ref="E9:F9"/>
    <mergeCell ref="E8:F8"/>
    <mergeCell ref="E7:F7"/>
    <mergeCell ref="E16:F16"/>
    <mergeCell ref="E15:F15"/>
    <mergeCell ref="E14:F14"/>
    <mergeCell ref="E13:F13"/>
    <mergeCell ref="E12:F12"/>
    <mergeCell ref="G14:H14"/>
    <mergeCell ref="G13:H13"/>
    <mergeCell ref="G12:H12"/>
    <mergeCell ref="G11:H11"/>
    <mergeCell ref="G10:H10"/>
    <mergeCell ref="G9:H9"/>
    <mergeCell ref="G8:H8"/>
    <mergeCell ref="G7:H7"/>
    <mergeCell ref="G6:H6"/>
    <mergeCell ref="B2:P2"/>
    <mergeCell ref="B4:D5"/>
    <mergeCell ref="E5:F5"/>
    <mergeCell ref="G5:H5"/>
    <mergeCell ref="I5:J5"/>
    <mergeCell ref="K5:L5"/>
    <mergeCell ref="M5:N5"/>
    <mergeCell ref="O5:P5"/>
    <mergeCell ref="E4:P4"/>
    <mergeCell ref="B6:B15"/>
    <mergeCell ref="C6:C8"/>
    <mergeCell ref="C9:C11"/>
    <mergeCell ref="C12:C14"/>
    <mergeCell ref="B16:D16"/>
    <mergeCell ref="B17:D17"/>
    <mergeCell ref="B18:D18"/>
    <mergeCell ref="B20:D21"/>
    <mergeCell ref="I18:J18"/>
    <mergeCell ref="I17:J17"/>
    <mergeCell ref="G18:H18"/>
    <mergeCell ref="G17:H17"/>
    <mergeCell ref="E18:F18"/>
    <mergeCell ref="E17:F17"/>
    <mergeCell ref="E20:P20"/>
    <mergeCell ref="E21:F21"/>
    <mergeCell ref="G21:H21"/>
    <mergeCell ref="I21:J21"/>
    <mergeCell ref="K21:L21"/>
    <mergeCell ref="M21:N21"/>
    <mergeCell ref="O21:P21"/>
    <mergeCell ref="E6:F6"/>
    <mergeCell ref="G16:H16"/>
    <mergeCell ref="G15:H15"/>
    <mergeCell ref="I28:J28"/>
    <mergeCell ref="K28:L28"/>
    <mergeCell ref="G28:H28"/>
    <mergeCell ref="B22:B27"/>
    <mergeCell ref="C22:D22"/>
    <mergeCell ref="C23:D23"/>
    <mergeCell ref="C24:D24"/>
    <mergeCell ref="C25:D25"/>
    <mergeCell ref="C26:D26"/>
    <mergeCell ref="C27:D27"/>
    <mergeCell ref="B28:D28"/>
    <mergeCell ref="I22:J22"/>
    <mergeCell ref="K27:L27"/>
    <mergeCell ref="K26:L26"/>
    <mergeCell ref="K25:L25"/>
    <mergeCell ref="K24:L24"/>
    <mergeCell ref="K23:L23"/>
    <mergeCell ref="K22:L22"/>
    <mergeCell ref="I27:J27"/>
    <mergeCell ref="I26:J26"/>
    <mergeCell ref="I25:J25"/>
    <mergeCell ref="I24:J24"/>
    <mergeCell ref="I23:J23"/>
    <mergeCell ref="O32:P32"/>
    <mergeCell ref="M32:N32"/>
    <mergeCell ref="K32:L32"/>
    <mergeCell ref="I32:J32"/>
    <mergeCell ref="B32:D32"/>
    <mergeCell ref="M29:N30"/>
    <mergeCell ref="K29:L30"/>
    <mergeCell ref="I29:J30"/>
    <mergeCell ref="G29:H30"/>
    <mergeCell ref="E29:F30"/>
    <mergeCell ref="O29:P30"/>
    <mergeCell ref="B29:D30"/>
  </mergeCells>
  <phoneticPr fontId="1"/>
  <pageMargins left="0.62992125984251968" right="0.35433070866141736" top="0.98425196850393704" bottom="0.27559055118110237" header="0.51181102362204722" footer="0.19685039370078741"/>
  <pageSetup paperSize="9" scale="75" orientation="portrait" r:id="rId1"/>
  <headerFooter alignWithMargins="0"/>
  <colBreaks count="1" manualBreakCount="1">
    <brk id="18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M29"/>
  <sheetViews>
    <sheetView view="pageBreakPreview" zoomScale="85" zoomScaleNormal="85" zoomScaleSheetLayoutView="85" workbookViewId="0">
      <selection activeCell="B1" sqref="B1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5.6640625" style="1" customWidth="1"/>
    <col min="4" max="4" width="11.6640625" style="1" customWidth="1"/>
    <col min="5" max="10" width="12.33203125" style="1" customWidth="1"/>
    <col min="11" max="12" width="9" style="1"/>
    <col min="13" max="13" width="10.44140625" style="1" bestFit="1" customWidth="1"/>
    <col min="14" max="16384" width="9" style="1"/>
  </cols>
  <sheetData>
    <row r="1" spans="2:10" ht="14.4" x14ac:dyDescent="0.2">
      <c r="B1" s="2" t="s">
        <v>17</v>
      </c>
    </row>
    <row r="2" spans="2:10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</row>
    <row r="3" spans="2:10" ht="20.100000000000001" customHeight="1" x14ac:dyDescent="0.2"/>
    <row r="4" spans="2:10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1"/>
    </row>
    <row r="5" spans="2:10" ht="39" customHeight="1" x14ac:dyDescent="0.2">
      <c r="B5" s="65"/>
      <c r="C5" s="66"/>
      <c r="D5" s="66"/>
      <c r="E5" s="19" t="s">
        <v>75</v>
      </c>
      <c r="F5" s="19" t="s">
        <v>68</v>
      </c>
      <c r="G5" s="19" t="s">
        <v>76</v>
      </c>
      <c r="H5" s="19" t="s">
        <v>70</v>
      </c>
      <c r="I5" s="19" t="s">
        <v>77</v>
      </c>
      <c r="J5" s="27" t="s">
        <v>72</v>
      </c>
    </row>
    <row r="6" spans="2:10" ht="30" customHeight="1" x14ac:dyDescent="0.2">
      <c r="B6" s="53" t="s">
        <v>0</v>
      </c>
      <c r="C6" s="97" t="s">
        <v>14</v>
      </c>
      <c r="D6" s="33" t="s">
        <v>57</v>
      </c>
      <c r="E6" s="20">
        <v>20</v>
      </c>
      <c r="F6" s="20">
        <v>20</v>
      </c>
      <c r="G6" s="20">
        <v>20</v>
      </c>
      <c r="H6" s="20">
        <v>20</v>
      </c>
      <c r="I6" s="20">
        <v>20</v>
      </c>
      <c r="J6" s="20">
        <v>20</v>
      </c>
    </row>
    <row r="7" spans="2:10" ht="30" customHeight="1" x14ac:dyDescent="0.2">
      <c r="B7" s="54"/>
      <c r="C7" s="70"/>
      <c r="D7" s="34" t="s">
        <v>58</v>
      </c>
      <c r="E7" s="20">
        <f t="shared" ref="E7:J7" si="0">150*E6</f>
        <v>3000</v>
      </c>
      <c r="F7" s="20">
        <f t="shared" si="0"/>
        <v>3000</v>
      </c>
      <c r="G7" s="20">
        <f t="shared" si="0"/>
        <v>3000</v>
      </c>
      <c r="H7" s="20">
        <f t="shared" si="0"/>
        <v>3000</v>
      </c>
      <c r="I7" s="20">
        <f t="shared" si="0"/>
        <v>3000</v>
      </c>
      <c r="J7" s="20">
        <f t="shared" si="0"/>
        <v>3000</v>
      </c>
    </row>
    <row r="8" spans="2:10" ht="30" customHeight="1" x14ac:dyDescent="0.2">
      <c r="B8" s="54"/>
      <c r="C8" s="71"/>
      <c r="D8" s="18" t="s">
        <v>34</v>
      </c>
      <c r="E8" s="20">
        <f t="shared" ref="E8:J8" si="1">E7*120</f>
        <v>360000</v>
      </c>
      <c r="F8" s="20">
        <f t="shared" si="1"/>
        <v>360000</v>
      </c>
      <c r="G8" s="20">
        <f t="shared" si="1"/>
        <v>360000</v>
      </c>
      <c r="H8" s="20">
        <f t="shared" si="1"/>
        <v>360000</v>
      </c>
      <c r="I8" s="20">
        <f t="shared" si="1"/>
        <v>360000</v>
      </c>
      <c r="J8" s="20">
        <f t="shared" si="1"/>
        <v>360000</v>
      </c>
    </row>
    <row r="9" spans="2:10" ht="30" customHeight="1" x14ac:dyDescent="0.2">
      <c r="B9" s="54"/>
      <c r="C9" s="97" t="s">
        <v>13</v>
      </c>
      <c r="D9" s="33" t="s">
        <v>57</v>
      </c>
      <c r="E9" s="20">
        <v>25</v>
      </c>
      <c r="F9" s="20">
        <v>25</v>
      </c>
      <c r="G9" s="20">
        <v>25</v>
      </c>
      <c r="H9" s="20">
        <v>25</v>
      </c>
      <c r="I9" s="20">
        <v>40</v>
      </c>
      <c r="J9" s="20">
        <v>50</v>
      </c>
    </row>
    <row r="10" spans="2:10" ht="30" customHeight="1" x14ac:dyDescent="0.2">
      <c r="B10" s="54"/>
      <c r="C10" s="70"/>
      <c r="D10" s="34" t="s">
        <v>58</v>
      </c>
      <c r="E10" s="20">
        <f t="shared" ref="E10:J10" si="2">160*E9</f>
        <v>4000</v>
      </c>
      <c r="F10" s="20">
        <f t="shared" si="2"/>
        <v>4000</v>
      </c>
      <c r="G10" s="20">
        <f t="shared" si="2"/>
        <v>4000</v>
      </c>
      <c r="H10" s="20">
        <f t="shared" si="2"/>
        <v>4000</v>
      </c>
      <c r="I10" s="20">
        <f t="shared" si="2"/>
        <v>6400</v>
      </c>
      <c r="J10" s="20">
        <f t="shared" si="2"/>
        <v>8000</v>
      </c>
    </row>
    <row r="11" spans="2:10" ht="30" customHeight="1" x14ac:dyDescent="0.2">
      <c r="B11" s="54"/>
      <c r="C11" s="71"/>
      <c r="D11" s="18" t="s">
        <v>34</v>
      </c>
      <c r="E11" s="20">
        <f t="shared" ref="E11:J11" si="3">E10*140</f>
        <v>560000</v>
      </c>
      <c r="F11" s="20">
        <f t="shared" si="3"/>
        <v>560000</v>
      </c>
      <c r="G11" s="20">
        <f t="shared" si="3"/>
        <v>560000</v>
      </c>
      <c r="H11" s="20">
        <f t="shared" si="3"/>
        <v>560000</v>
      </c>
      <c r="I11" s="20">
        <f t="shared" si="3"/>
        <v>896000</v>
      </c>
      <c r="J11" s="20">
        <f t="shared" si="3"/>
        <v>1120000</v>
      </c>
    </row>
    <row r="12" spans="2:10" ht="30" customHeight="1" x14ac:dyDescent="0.2">
      <c r="B12" s="54"/>
      <c r="C12" s="97" t="s">
        <v>16</v>
      </c>
      <c r="D12" s="33" t="s">
        <v>57</v>
      </c>
      <c r="E12" s="20">
        <v>15</v>
      </c>
      <c r="F12" s="20">
        <v>15</v>
      </c>
      <c r="G12" s="20">
        <v>15</v>
      </c>
      <c r="H12" s="20">
        <v>15</v>
      </c>
      <c r="I12" s="20">
        <v>15</v>
      </c>
      <c r="J12" s="20">
        <v>15</v>
      </c>
    </row>
    <row r="13" spans="2:10" ht="30" customHeight="1" x14ac:dyDescent="0.2">
      <c r="B13" s="54"/>
      <c r="C13" s="70"/>
      <c r="D13" s="34" t="s">
        <v>58</v>
      </c>
      <c r="E13" s="20">
        <f t="shared" ref="E13:J13" si="4">130*E12</f>
        <v>1950</v>
      </c>
      <c r="F13" s="20">
        <f t="shared" si="4"/>
        <v>1950</v>
      </c>
      <c r="G13" s="20">
        <f t="shared" si="4"/>
        <v>1950</v>
      </c>
      <c r="H13" s="20">
        <f t="shared" si="4"/>
        <v>1950</v>
      </c>
      <c r="I13" s="20">
        <f t="shared" si="4"/>
        <v>1950</v>
      </c>
      <c r="J13" s="20">
        <f t="shared" si="4"/>
        <v>1950</v>
      </c>
    </row>
    <row r="14" spans="2:10" ht="30" customHeight="1" x14ac:dyDescent="0.2">
      <c r="B14" s="54"/>
      <c r="C14" s="71"/>
      <c r="D14" s="18" t="s">
        <v>34</v>
      </c>
      <c r="E14" s="20">
        <f t="shared" ref="E14:J14" si="5">E13*200</f>
        <v>390000</v>
      </c>
      <c r="F14" s="20">
        <f t="shared" si="5"/>
        <v>390000</v>
      </c>
      <c r="G14" s="20">
        <f t="shared" si="5"/>
        <v>390000</v>
      </c>
      <c r="H14" s="20">
        <f t="shared" si="5"/>
        <v>390000</v>
      </c>
      <c r="I14" s="20">
        <f t="shared" si="5"/>
        <v>390000</v>
      </c>
      <c r="J14" s="20">
        <f t="shared" si="5"/>
        <v>390000</v>
      </c>
    </row>
    <row r="15" spans="2:10" ht="30" customHeight="1" x14ac:dyDescent="0.2">
      <c r="B15" s="54"/>
      <c r="C15" s="97" t="s">
        <v>15</v>
      </c>
      <c r="D15" s="33" t="s">
        <v>57</v>
      </c>
      <c r="E15" s="20">
        <v>10</v>
      </c>
      <c r="F15" s="20">
        <v>10</v>
      </c>
      <c r="G15" s="20">
        <v>10</v>
      </c>
      <c r="H15" s="20">
        <v>10</v>
      </c>
      <c r="I15" s="20">
        <v>15</v>
      </c>
      <c r="J15" s="20">
        <v>15</v>
      </c>
    </row>
    <row r="16" spans="2:10" ht="30" customHeight="1" x14ac:dyDescent="0.2">
      <c r="B16" s="54"/>
      <c r="C16" s="70"/>
      <c r="D16" s="34" t="s">
        <v>58</v>
      </c>
      <c r="E16" s="20">
        <v>0</v>
      </c>
      <c r="F16" s="20">
        <f>50*F15</f>
        <v>500</v>
      </c>
      <c r="G16" s="20">
        <f>80*G15</f>
        <v>800</v>
      </c>
      <c r="H16" s="20">
        <f>100*H15</f>
        <v>1000</v>
      </c>
      <c r="I16" s="20">
        <f>120*I15*2/3</f>
        <v>1200</v>
      </c>
      <c r="J16" s="20">
        <f>120*J15*2/3</f>
        <v>1200</v>
      </c>
    </row>
    <row r="17" spans="2:13" ht="30" customHeight="1" x14ac:dyDescent="0.2">
      <c r="B17" s="54"/>
      <c r="C17" s="71"/>
      <c r="D17" s="40" t="s">
        <v>34</v>
      </c>
      <c r="E17" s="20">
        <f t="shared" ref="E17:J17" si="6">E16*300</f>
        <v>0</v>
      </c>
      <c r="F17" s="20">
        <f t="shared" si="6"/>
        <v>150000</v>
      </c>
      <c r="G17" s="20">
        <f t="shared" si="6"/>
        <v>240000</v>
      </c>
      <c r="H17" s="20">
        <f t="shared" si="6"/>
        <v>300000</v>
      </c>
      <c r="I17" s="20">
        <f t="shared" si="6"/>
        <v>360000</v>
      </c>
      <c r="J17" s="20">
        <f t="shared" si="6"/>
        <v>360000</v>
      </c>
    </row>
    <row r="18" spans="2:13" ht="30" customHeight="1" x14ac:dyDescent="0.2">
      <c r="B18" s="54"/>
      <c r="C18" s="97" t="s">
        <v>19</v>
      </c>
      <c r="D18" s="33" t="s">
        <v>57</v>
      </c>
      <c r="E18" s="20">
        <v>15</v>
      </c>
      <c r="F18" s="20">
        <v>15</v>
      </c>
      <c r="G18" s="20">
        <v>20</v>
      </c>
      <c r="H18" s="20">
        <v>20</v>
      </c>
      <c r="I18" s="20">
        <v>25</v>
      </c>
      <c r="J18" s="20">
        <v>25</v>
      </c>
    </row>
    <row r="19" spans="2:13" ht="30" customHeight="1" x14ac:dyDescent="0.2">
      <c r="B19" s="54"/>
      <c r="C19" s="70"/>
      <c r="D19" s="34" t="s">
        <v>58</v>
      </c>
      <c r="E19" s="20">
        <f t="shared" ref="E19:J19" si="7">130*E18</f>
        <v>1950</v>
      </c>
      <c r="F19" s="20">
        <f t="shared" si="7"/>
        <v>1950</v>
      </c>
      <c r="G19" s="20">
        <f t="shared" si="7"/>
        <v>2600</v>
      </c>
      <c r="H19" s="20">
        <f t="shared" si="7"/>
        <v>2600</v>
      </c>
      <c r="I19" s="20">
        <f t="shared" si="7"/>
        <v>3250</v>
      </c>
      <c r="J19" s="20">
        <f t="shared" si="7"/>
        <v>3250</v>
      </c>
    </row>
    <row r="20" spans="2:13" ht="30" customHeight="1" x14ac:dyDescent="0.2">
      <c r="B20" s="54"/>
      <c r="C20" s="71"/>
      <c r="D20" s="18" t="s">
        <v>34</v>
      </c>
      <c r="E20" s="20">
        <f t="shared" ref="E20:J20" si="8">200*E19</f>
        <v>390000</v>
      </c>
      <c r="F20" s="20">
        <f t="shared" si="8"/>
        <v>390000</v>
      </c>
      <c r="G20" s="20">
        <f t="shared" si="8"/>
        <v>520000</v>
      </c>
      <c r="H20" s="20">
        <f t="shared" si="8"/>
        <v>520000</v>
      </c>
      <c r="I20" s="20">
        <f t="shared" si="8"/>
        <v>650000</v>
      </c>
      <c r="J20" s="20">
        <f t="shared" si="8"/>
        <v>650000</v>
      </c>
      <c r="M20" s="15"/>
    </row>
    <row r="21" spans="2:13" ht="30" customHeight="1" x14ac:dyDescent="0.2">
      <c r="B21" s="54"/>
      <c r="C21" s="97" t="s">
        <v>29</v>
      </c>
      <c r="D21" s="33" t="s">
        <v>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3" ht="30" customHeight="1" x14ac:dyDescent="0.2">
      <c r="B22" s="54"/>
      <c r="C22" s="70"/>
      <c r="D22" s="34" t="s">
        <v>78</v>
      </c>
      <c r="E22" s="20">
        <v>0</v>
      </c>
      <c r="F22" s="20">
        <v>0</v>
      </c>
      <c r="G22" s="20">
        <v>0</v>
      </c>
      <c r="H22" s="20">
        <v>500</v>
      </c>
      <c r="I22" s="20">
        <v>1000</v>
      </c>
      <c r="J22" s="20">
        <v>1000</v>
      </c>
    </row>
    <row r="23" spans="2:13" ht="30" customHeight="1" x14ac:dyDescent="0.2">
      <c r="B23" s="54"/>
      <c r="C23" s="71"/>
      <c r="D23" s="18" t="s">
        <v>34</v>
      </c>
      <c r="E23" s="20">
        <f t="shared" ref="E23:J23" si="9">400*E22</f>
        <v>0</v>
      </c>
      <c r="F23" s="20">
        <f t="shared" si="9"/>
        <v>0</v>
      </c>
      <c r="G23" s="20">
        <f t="shared" si="9"/>
        <v>0</v>
      </c>
      <c r="H23" s="20">
        <f t="shared" si="9"/>
        <v>200000</v>
      </c>
      <c r="I23" s="20">
        <f t="shared" si="9"/>
        <v>400000</v>
      </c>
      <c r="J23" s="20">
        <f t="shared" si="9"/>
        <v>400000</v>
      </c>
    </row>
    <row r="24" spans="2:13" ht="30" customHeight="1" x14ac:dyDescent="0.2">
      <c r="B24" s="54"/>
      <c r="C24" s="97"/>
      <c r="D24" s="33" t="s">
        <v>1</v>
      </c>
      <c r="E24" s="20"/>
      <c r="F24" s="20"/>
      <c r="G24" s="20"/>
      <c r="H24" s="20"/>
      <c r="I24" s="20"/>
      <c r="J24" s="20"/>
    </row>
    <row r="25" spans="2:13" ht="30" customHeight="1" x14ac:dyDescent="0.2">
      <c r="B25" s="54"/>
      <c r="C25" s="70"/>
      <c r="D25" s="34" t="s">
        <v>2</v>
      </c>
      <c r="E25" s="20"/>
      <c r="F25" s="20"/>
      <c r="G25" s="20"/>
      <c r="H25" s="20"/>
      <c r="I25" s="20"/>
      <c r="J25" s="20"/>
    </row>
    <row r="26" spans="2:13" ht="30" customHeight="1" thickBot="1" x14ac:dyDescent="0.25">
      <c r="B26" s="54"/>
      <c r="C26" s="70"/>
      <c r="D26" s="18" t="s">
        <v>34</v>
      </c>
      <c r="E26" s="38"/>
      <c r="F26" s="8"/>
      <c r="G26" s="38"/>
      <c r="H26" s="8"/>
      <c r="I26" s="7"/>
      <c r="J26" s="21"/>
    </row>
    <row r="27" spans="2:13" ht="30" customHeight="1" thickTop="1" x14ac:dyDescent="0.2">
      <c r="B27" s="54"/>
      <c r="C27" s="79" t="s">
        <v>18</v>
      </c>
      <c r="D27" s="39" t="s">
        <v>57</v>
      </c>
      <c r="E27" s="17">
        <f t="shared" ref="E27:J27" si="10">SUM(E6,E9,E12,E15,E18,E21,E24)</f>
        <v>85</v>
      </c>
      <c r="F27" s="17">
        <f t="shared" si="10"/>
        <v>85</v>
      </c>
      <c r="G27" s="17">
        <f t="shared" si="10"/>
        <v>90</v>
      </c>
      <c r="H27" s="17">
        <f t="shared" si="10"/>
        <v>90</v>
      </c>
      <c r="I27" s="17">
        <f t="shared" si="10"/>
        <v>115</v>
      </c>
      <c r="J27" s="32">
        <f t="shared" si="10"/>
        <v>125</v>
      </c>
    </row>
    <row r="28" spans="2:13" ht="30" customHeight="1" x14ac:dyDescent="0.2">
      <c r="B28" s="54"/>
      <c r="C28" s="70"/>
      <c r="D28" s="34" t="s">
        <v>58</v>
      </c>
      <c r="E28" s="7">
        <f t="shared" ref="E28:G29" si="11">SUM(E7,E10,E13,E16,E19,E22,E25)</f>
        <v>10900</v>
      </c>
      <c r="F28" s="7">
        <f t="shared" si="11"/>
        <v>11400</v>
      </c>
      <c r="G28" s="7">
        <f t="shared" si="11"/>
        <v>12350</v>
      </c>
      <c r="H28" s="7">
        <f>SUM(H7,H10,H13,H16,H19,H25)</f>
        <v>12550</v>
      </c>
      <c r="I28" s="7">
        <f>SUM(I7,I10,I13,I16,I19,I25)</f>
        <v>15800</v>
      </c>
      <c r="J28" s="21">
        <f>SUM(J7,J10,J13,J16,J19,J25)</f>
        <v>17400</v>
      </c>
    </row>
    <row r="29" spans="2:13" ht="30" customHeight="1" x14ac:dyDescent="0.2">
      <c r="B29" s="78"/>
      <c r="C29" s="71"/>
      <c r="D29" s="25" t="s">
        <v>34</v>
      </c>
      <c r="E29" s="6">
        <f t="shared" si="11"/>
        <v>1700000</v>
      </c>
      <c r="F29" s="6">
        <f t="shared" si="11"/>
        <v>1850000</v>
      </c>
      <c r="G29" s="6">
        <f t="shared" si="11"/>
        <v>2070000</v>
      </c>
      <c r="H29" s="6">
        <f>SUM(H8,H11,H14,H17,H20,H23,H26)</f>
        <v>2330000</v>
      </c>
      <c r="I29" s="6">
        <f>SUM(I8,I11,I14,I17,I20,I23,I26)</f>
        <v>3056000</v>
      </c>
      <c r="J29" s="20">
        <f>SUM(J8,J11,J14,J17,J20,J23,J26)</f>
        <v>3280000</v>
      </c>
    </row>
  </sheetData>
  <mergeCells count="12">
    <mergeCell ref="B2:J2"/>
    <mergeCell ref="B4:D5"/>
    <mergeCell ref="E4:J4"/>
    <mergeCell ref="B6:B29"/>
    <mergeCell ref="C6:C8"/>
    <mergeCell ref="C9:C11"/>
    <mergeCell ref="C12:C14"/>
    <mergeCell ref="C15:C17"/>
    <mergeCell ref="C18:C20"/>
    <mergeCell ref="C27:C29"/>
    <mergeCell ref="C24:C26"/>
    <mergeCell ref="C21:C23"/>
  </mergeCells>
  <phoneticPr fontId="1"/>
  <pageMargins left="0.64" right="0.36" top="0.61" bottom="0.27" header="0.51200000000000001" footer="0.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M29"/>
  <sheetViews>
    <sheetView view="pageBreakPreview" zoomScale="85" zoomScaleNormal="85" zoomScaleSheetLayoutView="85" workbookViewId="0">
      <selection activeCell="B1" sqref="B1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5.6640625" style="1" customWidth="1"/>
    <col min="4" max="4" width="11.6640625" style="1" customWidth="1"/>
    <col min="5" max="10" width="12.33203125" style="1" customWidth="1"/>
    <col min="11" max="12" width="9" style="1"/>
    <col min="13" max="13" width="10.44140625" style="1" bestFit="1" customWidth="1"/>
    <col min="14" max="16384" width="9" style="1"/>
  </cols>
  <sheetData>
    <row r="1" spans="2:10" ht="14.4" x14ac:dyDescent="0.2">
      <c r="B1" s="2" t="s">
        <v>21</v>
      </c>
    </row>
    <row r="2" spans="2:10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</row>
    <row r="3" spans="2:10" ht="20.100000000000001" customHeight="1" x14ac:dyDescent="0.2"/>
    <row r="4" spans="2:10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1"/>
    </row>
    <row r="5" spans="2:10" ht="39" customHeight="1" x14ac:dyDescent="0.2">
      <c r="B5" s="65"/>
      <c r="C5" s="66"/>
      <c r="D5" s="66"/>
      <c r="E5" s="19" t="s">
        <v>67</v>
      </c>
      <c r="F5" s="19" t="s">
        <v>79</v>
      </c>
      <c r="G5" s="19" t="s">
        <v>76</v>
      </c>
      <c r="H5" s="19" t="s">
        <v>70</v>
      </c>
      <c r="I5" s="19" t="s">
        <v>77</v>
      </c>
      <c r="J5" s="27" t="s">
        <v>72</v>
      </c>
    </row>
    <row r="6" spans="2:10" ht="30" customHeight="1" x14ac:dyDescent="0.2">
      <c r="B6" s="53" t="s">
        <v>0</v>
      </c>
      <c r="C6" s="97" t="s">
        <v>20</v>
      </c>
      <c r="D6" s="33" t="s">
        <v>57</v>
      </c>
      <c r="E6" s="20">
        <v>150</v>
      </c>
      <c r="F6" s="5">
        <v>150</v>
      </c>
      <c r="G6" s="20">
        <v>150</v>
      </c>
      <c r="H6" s="5">
        <v>150</v>
      </c>
      <c r="I6" s="6">
        <v>200</v>
      </c>
      <c r="J6" s="20">
        <v>200</v>
      </c>
    </row>
    <row r="7" spans="2:10" ht="30" customHeight="1" x14ac:dyDescent="0.2">
      <c r="B7" s="54"/>
      <c r="C7" s="70"/>
      <c r="D7" s="34" t="s">
        <v>58</v>
      </c>
      <c r="E7" s="21">
        <f t="shared" ref="E7:J7" si="0">48*E6</f>
        <v>7200</v>
      </c>
      <c r="F7" s="8">
        <f t="shared" si="0"/>
        <v>7200</v>
      </c>
      <c r="G7" s="7">
        <f t="shared" si="0"/>
        <v>7200</v>
      </c>
      <c r="H7" s="7">
        <f t="shared" si="0"/>
        <v>7200</v>
      </c>
      <c r="I7" s="7">
        <f t="shared" si="0"/>
        <v>9600</v>
      </c>
      <c r="J7" s="21">
        <f t="shared" si="0"/>
        <v>9600</v>
      </c>
    </row>
    <row r="8" spans="2:10" ht="30" customHeight="1" x14ac:dyDescent="0.2">
      <c r="B8" s="54"/>
      <c r="C8" s="71"/>
      <c r="D8" s="18" t="s">
        <v>34</v>
      </c>
      <c r="E8" s="20">
        <f t="shared" ref="E8:J8" si="1">260*E7</f>
        <v>1872000</v>
      </c>
      <c r="F8" s="5">
        <f t="shared" si="1"/>
        <v>1872000</v>
      </c>
      <c r="G8" s="20">
        <f t="shared" si="1"/>
        <v>1872000</v>
      </c>
      <c r="H8" s="5">
        <f t="shared" si="1"/>
        <v>1872000</v>
      </c>
      <c r="I8" s="6">
        <f t="shared" si="1"/>
        <v>2496000</v>
      </c>
      <c r="J8" s="20">
        <f t="shared" si="1"/>
        <v>2496000</v>
      </c>
    </row>
    <row r="9" spans="2:10" ht="30" customHeight="1" x14ac:dyDescent="0.2">
      <c r="B9" s="54"/>
      <c r="C9" s="97" t="s">
        <v>12</v>
      </c>
      <c r="D9" s="33" t="s">
        <v>57</v>
      </c>
      <c r="E9" s="21">
        <v>0</v>
      </c>
      <c r="F9" s="8">
        <v>0</v>
      </c>
      <c r="G9" s="21">
        <v>100</v>
      </c>
      <c r="H9" s="8">
        <v>100</v>
      </c>
      <c r="I9" s="7">
        <v>200</v>
      </c>
      <c r="J9" s="21">
        <v>200</v>
      </c>
    </row>
    <row r="10" spans="2:10" ht="30" customHeight="1" x14ac:dyDescent="0.2">
      <c r="B10" s="54"/>
      <c r="C10" s="70"/>
      <c r="D10" s="34" t="s">
        <v>58</v>
      </c>
      <c r="E10" s="20">
        <f t="shared" ref="E10:J10" si="2">50*E9</f>
        <v>0</v>
      </c>
      <c r="F10" s="5">
        <f t="shared" si="2"/>
        <v>0</v>
      </c>
      <c r="G10" s="20">
        <f t="shared" si="2"/>
        <v>5000</v>
      </c>
      <c r="H10" s="5">
        <f t="shared" si="2"/>
        <v>5000</v>
      </c>
      <c r="I10" s="6">
        <f t="shared" si="2"/>
        <v>10000</v>
      </c>
      <c r="J10" s="20">
        <f t="shared" si="2"/>
        <v>10000</v>
      </c>
    </row>
    <row r="11" spans="2:10" ht="30" customHeight="1" x14ac:dyDescent="0.2">
      <c r="B11" s="54"/>
      <c r="C11" s="71"/>
      <c r="D11" s="18" t="s">
        <v>34</v>
      </c>
      <c r="E11" s="21">
        <f t="shared" ref="E11:J11" si="3">190*E10</f>
        <v>0</v>
      </c>
      <c r="F11" s="8">
        <f t="shared" si="3"/>
        <v>0</v>
      </c>
      <c r="G11" s="21">
        <f t="shared" si="3"/>
        <v>950000</v>
      </c>
      <c r="H11" s="8">
        <f t="shared" si="3"/>
        <v>950000</v>
      </c>
      <c r="I11" s="7">
        <f t="shared" si="3"/>
        <v>1900000</v>
      </c>
      <c r="J11" s="21">
        <f t="shared" si="3"/>
        <v>1900000</v>
      </c>
    </row>
    <row r="12" spans="2:10" ht="30" customHeight="1" x14ac:dyDescent="0.2">
      <c r="B12" s="54"/>
      <c r="C12" s="97" t="s">
        <v>22</v>
      </c>
      <c r="D12" s="33" t="s">
        <v>57</v>
      </c>
      <c r="E12" s="20">
        <v>0</v>
      </c>
      <c r="F12" s="20">
        <v>0</v>
      </c>
      <c r="G12" s="20">
        <v>0</v>
      </c>
      <c r="H12" s="20">
        <v>50</v>
      </c>
      <c r="I12" s="5">
        <v>50</v>
      </c>
      <c r="J12" s="20">
        <v>50</v>
      </c>
    </row>
    <row r="13" spans="2:10" ht="30" customHeight="1" x14ac:dyDescent="0.2">
      <c r="B13" s="54"/>
      <c r="C13" s="70"/>
      <c r="D13" s="34" t="s">
        <v>58</v>
      </c>
      <c r="E13" s="21">
        <f t="shared" ref="E13:J13" si="4">25*E12</f>
        <v>0</v>
      </c>
      <c r="F13" s="21">
        <f t="shared" si="4"/>
        <v>0</v>
      </c>
      <c r="G13" s="21">
        <f t="shared" si="4"/>
        <v>0</v>
      </c>
      <c r="H13" s="21">
        <f t="shared" si="4"/>
        <v>1250</v>
      </c>
      <c r="I13" s="8">
        <f t="shared" si="4"/>
        <v>1250</v>
      </c>
      <c r="J13" s="21">
        <f t="shared" si="4"/>
        <v>1250</v>
      </c>
    </row>
    <row r="14" spans="2:10" ht="30" customHeight="1" x14ac:dyDescent="0.2">
      <c r="B14" s="54"/>
      <c r="C14" s="71"/>
      <c r="D14" s="18" t="s">
        <v>34</v>
      </c>
      <c r="E14" s="20">
        <f t="shared" ref="E14:J14" si="5">110*E13</f>
        <v>0</v>
      </c>
      <c r="F14" s="20">
        <f t="shared" si="5"/>
        <v>0</v>
      </c>
      <c r="G14" s="20">
        <f t="shared" si="5"/>
        <v>0</v>
      </c>
      <c r="H14" s="20">
        <f t="shared" si="5"/>
        <v>137500</v>
      </c>
      <c r="I14" s="20">
        <f t="shared" si="5"/>
        <v>137500</v>
      </c>
      <c r="J14" s="10">
        <f t="shared" si="5"/>
        <v>137500</v>
      </c>
    </row>
    <row r="15" spans="2:10" ht="30" customHeight="1" x14ac:dyDescent="0.2">
      <c r="B15" s="54"/>
      <c r="C15" s="97"/>
      <c r="D15" s="3" t="s">
        <v>1</v>
      </c>
      <c r="E15" s="20"/>
      <c r="F15" s="20"/>
      <c r="G15" s="20"/>
      <c r="H15" s="20"/>
      <c r="I15" s="20"/>
      <c r="J15" s="10"/>
    </row>
    <row r="16" spans="2:10" ht="30" customHeight="1" x14ac:dyDescent="0.2">
      <c r="B16" s="54"/>
      <c r="C16" s="70"/>
      <c r="D16" s="4" t="s">
        <v>2</v>
      </c>
      <c r="E16" s="21"/>
      <c r="F16" s="21"/>
      <c r="G16" s="21"/>
      <c r="H16" s="21"/>
      <c r="I16" s="21"/>
      <c r="J16" s="9"/>
    </row>
    <row r="17" spans="2:13" ht="30" customHeight="1" x14ac:dyDescent="0.2">
      <c r="B17" s="54"/>
      <c r="C17" s="71"/>
      <c r="D17" s="40" t="s">
        <v>34</v>
      </c>
      <c r="E17" s="20"/>
      <c r="F17" s="20"/>
      <c r="G17" s="20"/>
      <c r="H17" s="20"/>
      <c r="I17" s="20"/>
      <c r="J17" s="10"/>
    </row>
    <row r="18" spans="2:13" ht="30" customHeight="1" x14ac:dyDescent="0.2">
      <c r="B18" s="54"/>
      <c r="C18" s="97"/>
      <c r="D18" s="3" t="s">
        <v>1</v>
      </c>
      <c r="E18" s="21"/>
      <c r="F18" s="21"/>
      <c r="G18" s="21"/>
      <c r="H18" s="21"/>
      <c r="I18" s="21"/>
      <c r="J18" s="9"/>
    </row>
    <row r="19" spans="2:13" ht="30" customHeight="1" x14ac:dyDescent="0.2">
      <c r="B19" s="54"/>
      <c r="C19" s="70"/>
      <c r="D19" s="4" t="s">
        <v>2</v>
      </c>
      <c r="E19" s="20"/>
      <c r="F19" s="20"/>
      <c r="G19" s="20"/>
      <c r="H19" s="20"/>
      <c r="I19" s="20"/>
      <c r="J19" s="10"/>
    </row>
    <row r="20" spans="2:13" ht="30" customHeight="1" x14ac:dyDescent="0.2">
      <c r="B20" s="54"/>
      <c r="C20" s="71"/>
      <c r="D20" s="18" t="s">
        <v>34</v>
      </c>
      <c r="E20" s="20"/>
      <c r="F20" s="20"/>
      <c r="G20" s="20"/>
      <c r="H20" s="20"/>
      <c r="I20" s="5"/>
      <c r="J20" s="20"/>
      <c r="M20" s="15"/>
    </row>
    <row r="21" spans="2:13" ht="30" customHeight="1" x14ac:dyDescent="0.2">
      <c r="B21" s="54"/>
      <c r="C21" s="97"/>
      <c r="D21" s="3" t="s">
        <v>1</v>
      </c>
      <c r="E21" s="20"/>
      <c r="F21" s="20"/>
      <c r="G21" s="20"/>
      <c r="H21" s="20"/>
      <c r="I21" s="5"/>
      <c r="J21" s="20"/>
    </row>
    <row r="22" spans="2:13" ht="30" customHeight="1" x14ac:dyDescent="0.2">
      <c r="B22" s="54"/>
      <c r="C22" s="70"/>
      <c r="D22" s="4" t="s">
        <v>2</v>
      </c>
      <c r="E22" s="21"/>
      <c r="F22" s="21"/>
      <c r="G22" s="21"/>
      <c r="H22" s="41"/>
      <c r="I22" s="8"/>
      <c r="J22" s="21"/>
    </row>
    <row r="23" spans="2:13" ht="30" customHeight="1" x14ac:dyDescent="0.2">
      <c r="B23" s="54"/>
      <c r="C23" s="71"/>
      <c r="D23" s="18" t="s">
        <v>34</v>
      </c>
      <c r="E23" s="20"/>
      <c r="F23" s="20"/>
      <c r="G23" s="20"/>
      <c r="H23" s="5"/>
      <c r="I23" s="6"/>
      <c r="J23" s="20"/>
    </row>
    <row r="24" spans="2:13" ht="30" customHeight="1" x14ac:dyDescent="0.2">
      <c r="B24" s="54"/>
      <c r="C24" s="97"/>
      <c r="D24" s="3" t="s">
        <v>1</v>
      </c>
      <c r="E24" s="20"/>
      <c r="F24" s="20"/>
      <c r="G24" s="20"/>
      <c r="H24" s="5"/>
      <c r="I24" s="6"/>
      <c r="J24" s="20"/>
    </row>
    <row r="25" spans="2:13" ht="30" customHeight="1" x14ac:dyDescent="0.2">
      <c r="B25" s="54"/>
      <c r="C25" s="70"/>
      <c r="D25" s="4" t="s">
        <v>2</v>
      </c>
      <c r="E25" s="20"/>
      <c r="F25" s="20"/>
      <c r="G25" s="20"/>
      <c r="H25" s="5"/>
      <c r="I25" s="6"/>
      <c r="J25" s="20"/>
    </row>
    <row r="26" spans="2:13" ht="30" customHeight="1" thickBot="1" x14ac:dyDescent="0.25">
      <c r="B26" s="54"/>
      <c r="C26" s="70"/>
      <c r="D26" s="18" t="s">
        <v>34</v>
      </c>
      <c r="E26" s="22"/>
      <c r="F26" s="8"/>
      <c r="G26" s="22"/>
      <c r="H26" s="8"/>
      <c r="I26" s="7"/>
      <c r="J26" s="21"/>
    </row>
    <row r="27" spans="2:13" ht="30" customHeight="1" thickTop="1" x14ac:dyDescent="0.2">
      <c r="B27" s="54"/>
      <c r="C27" s="79" t="s">
        <v>18</v>
      </c>
      <c r="D27" s="39" t="s">
        <v>57</v>
      </c>
      <c r="E27" s="17">
        <f t="shared" ref="E27:J29" si="6">SUM(E6,E9,E12,E15,E18,E21,E24)</f>
        <v>150</v>
      </c>
      <c r="F27" s="17">
        <f t="shared" si="6"/>
        <v>150</v>
      </c>
      <c r="G27" s="17">
        <f t="shared" si="6"/>
        <v>250</v>
      </c>
      <c r="H27" s="17">
        <f t="shared" si="6"/>
        <v>300</v>
      </c>
      <c r="I27" s="17">
        <f t="shared" si="6"/>
        <v>450</v>
      </c>
      <c r="J27" s="32">
        <f t="shared" si="6"/>
        <v>450</v>
      </c>
    </row>
    <row r="28" spans="2:13" ht="30" customHeight="1" x14ac:dyDescent="0.2">
      <c r="B28" s="54"/>
      <c r="C28" s="70"/>
      <c r="D28" s="34" t="s">
        <v>58</v>
      </c>
      <c r="E28" s="7">
        <f t="shared" si="6"/>
        <v>7200</v>
      </c>
      <c r="F28" s="7">
        <f t="shared" si="6"/>
        <v>7200</v>
      </c>
      <c r="G28" s="7">
        <f t="shared" si="6"/>
        <v>12200</v>
      </c>
      <c r="H28" s="7">
        <f t="shared" si="6"/>
        <v>13450</v>
      </c>
      <c r="I28" s="7">
        <f t="shared" si="6"/>
        <v>20850</v>
      </c>
      <c r="J28" s="21">
        <f t="shared" si="6"/>
        <v>20850</v>
      </c>
    </row>
    <row r="29" spans="2:13" ht="30" customHeight="1" x14ac:dyDescent="0.2">
      <c r="B29" s="78"/>
      <c r="C29" s="71"/>
      <c r="D29" s="25" t="s">
        <v>34</v>
      </c>
      <c r="E29" s="6">
        <f t="shared" si="6"/>
        <v>1872000</v>
      </c>
      <c r="F29" s="6">
        <f t="shared" si="6"/>
        <v>1872000</v>
      </c>
      <c r="G29" s="6">
        <f t="shared" si="6"/>
        <v>2822000</v>
      </c>
      <c r="H29" s="6">
        <f t="shared" si="6"/>
        <v>2959500</v>
      </c>
      <c r="I29" s="6">
        <f t="shared" si="6"/>
        <v>4533500</v>
      </c>
      <c r="J29" s="20">
        <f t="shared" si="6"/>
        <v>4533500</v>
      </c>
    </row>
  </sheetData>
  <mergeCells count="12">
    <mergeCell ref="B2:J2"/>
    <mergeCell ref="B4:D5"/>
    <mergeCell ref="E4:J4"/>
    <mergeCell ref="B6:B29"/>
    <mergeCell ref="C6:C8"/>
    <mergeCell ref="C9:C11"/>
    <mergeCell ref="C12:C14"/>
    <mergeCell ref="C15:C17"/>
    <mergeCell ref="C18:C20"/>
    <mergeCell ref="C21:C23"/>
    <mergeCell ref="C24:C26"/>
    <mergeCell ref="C27:C29"/>
  </mergeCells>
  <phoneticPr fontId="1"/>
  <pageMargins left="0.64" right="0.36" top="0.61" bottom="0.27" header="0.51200000000000001" footer="0.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1:M29"/>
  <sheetViews>
    <sheetView view="pageBreakPreview" zoomScale="85" zoomScaleNormal="85" zoomScaleSheetLayoutView="85" workbookViewId="0">
      <selection activeCell="G10" sqref="G10"/>
    </sheetView>
  </sheetViews>
  <sheetFormatPr defaultColWidth="9" defaultRowHeight="13.2" x14ac:dyDescent="0.2"/>
  <cols>
    <col min="1" max="1" width="3.109375" style="1" customWidth="1"/>
    <col min="2" max="2" width="3.6640625" style="1" customWidth="1"/>
    <col min="3" max="3" width="15.6640625" style="1" customWidth="1"/>
    <col min="4" max="4" width="11.6640625" style="1" customWidth="1"/>
    <col min="5" max="10" width="12.33203125" style="1" customWidth="1"/>
    <col min="11" max="12" width="9" style="1"/>
    <col min="13" max="13" width="10.44140625" style="1" bestFit="1" customWidth="1"/>
    <col min="14" max="16384" width="9" style="1"/>
  </cols>
  <sheetData>
    <row r="1" spans="2:10" ht="14.4" x14ac:dyDescent="0.2">
      <c r="B1" s="2" t="s">
        <v>32</v>
      </c>
    </row>
    <row r="2" spans="2:10" ht="19.2" x14ac:dyDescent="0.2">
      <c r="B2" s="62" t="s">
        <v>10</v>
      </c>
      <c r="C2" s="62"/>
      <c r="D2" s="62"/>
      <c r="E2" s="62"/>
      <c r="F2" s="62"/>
      <c r="G2" s="62"/>
      <c r="H2" s="62"/>
      <c r="I2" s="62"/>
      <c r="J2" s="62"/>
    </row>
    <row r="3" spans="2:10" ht="20.100000000000001" customHeight="1" x14ac:dyDescent="0.2"/>
    <row r="4" spans="2:10" ht="24.9" customHeight="1" x14ac:dyDescent="0.2">
      <c r="B4" s="63"/>
      <c r="C4" s="64"/>
      <c r="D4" s="64"/>
      <c r="E4" s="59" t="s">
        <v>33</v>
      </c>
      <c r="F4" s="60"/>
      <c r="G4" s="60"/>
      <c r="H4" s="60"/>
      <c r="I4" s="60"/>
      <c r="J4" s="61"/>
    </row>
    <row r="5" spans="2:10" ht="39" customHeight="1" x14ac:dyDescent="0.2">
      <c r="B5" s="65"/>
      <c r="C5" s="66"/>
      <c r="D5" s="66"/>
      <c r="E5" s="19" t="s">
        <v>67</v>
      </c>
      <c r="F5" s="19" t="s">
        <v>68</v>
      </c>
      <c r="G5" s="19" t="s">
        <v>76</v>
      </c>
      <c r="H5" s="19" t="s">
        <v>70</v>
      </c>
      <c r="I5" s="19" t="s">
        <v>77</v>
      </c>
      <c r="J5" s="27" t="s">
        <v>80</v>
      </c>
    </row>
    <row r="6" spans="2:10" ht="30" customHeight="1" x14ac:dyDescent="0.2">
      <c r="B6" s="53" t="s">
        <v>0</v>
      </c>
      <c r="C6" s="97" t="s">
        <v>23</v>
      </c>
      <c r="D6" s="33" t="s">
        <v>57</v>
      </c>
      <c r="E6" s="20">
        <v>0</v>
      </c>
      <c r="F6" s="6">
        <v>5</v>
      </c>
      <c r="G6" s="20">
        <v>5</v>
      </c>
      <c r="H6" s="5">
        <v>5</v>
      </c>
      <c r="I6" s="6">
        <v>10</v>
      </c>
      <c r="J6" s="20">
        <v>10</v>
      </c>
    </row>
    <row r="7" spans="2:10" ht="30" customHeight="1" x14ac:dyDescent="0.2">
      <c r="B7" s="54"/>
      <c r="C7" s="70"/>
      <c r="D7" s="34" t="s">
        <v>58</v>
      </c>
      <c r="E7" s="21">
        <f t="shared" ref="E7:J7" si="0">350*E6</f>
        <v>0</v>
      </c>
      <c r="F7" s="7">
        <f t="shared" si="0"/>
        <v>1750</v>
      </c>
      <c r="G7" s="21">
        <f t="shared" si="0"/>
        <v>1750</v>
      </c>
      <c r="H7" s="8">
        <f t="shared" si="0"/>
        <v>1750</v>
      </c>
      <c r="I7" s="7">
        <f t="shared" si="0"/>
        <v>3500</v>
      </c>
      <c r="J7" s="21">
        <f t="shared" si="0"/>
        <v>3500</v>
      </c>
    </row>
    <row r="8" spans="2:10" ht="30" customHeight="1" x14ac:dyDescent="0.2">
      <c r="B8" s="54"/>
      <c r="C8" s="71"/>
      <c r="D8" s="18" t="s">
        <v>34</v>
      </c>
      <c r="E8" s="20">
        <f t="shared" ref="E8:J8" si="1">100*E7</f>
        <v>0</v>
      </c>
      <c r="F8" s="6">
        <f t="shared" si="1"/>
        <v>175000</v>
      </c>
      <c r="G8" s="20">
        <f t="shared" si="1"/>
        <v>175000</v>
      </c>
      <c r="H8" s="5">
        <f t="shared" si="1"/>
        <v>175000</v>
      </c>
      <c r="I8" s="6">
        <f t="shared" si="1"/>
        <v>350000</v>
      </c>
      <c r="J8" s="20">
        <f t="shared" si="1"/>
        <v>350000</v>
      </c>
    </row>
    <row r="9" spans="2:10" ht="30" customHeight="1" x14ac:dyDescent="0.2">
      <c r="B9" s="54"/>
      <c r="C9" s="97" t="s">
        <v>24</v>
      </c>
      <c r="D9" s="33" t="s">
        <v>57</v>
      </c>
      <c r="E9" s="21">
        <v>0</v>
      </c>
      <c r="F9" s="7">
        <v>2</v>
      </c>
      <c r="G9" s="21">
        <v>2</v>
      </c>
      <c r="H9" s="8">
        <v>5</v>
      </c>
      <c r="I9" s="7">
        <v>5</v>
      </c>
      <c r="J9" s="21">
        <v>5</v>
      </c>
    </row>
    <row r="10" spans="2:10" ht="30" customHeight="1" x14ac:dyDescent="0.2">
      <c r="B10" s="54"/>
      <c r="C10" s="70"/>
      <c r="D10" s="34" t="s">
        <v>58</v>
      </c>
      <c r="E10" s="20">
        <f t="shared" ref="E10:J10" si="2">250*E9</f>
        <v>0</v>
      </c>
      <c r="F10" s="6">
        <f t="shared" si="2"/>
        <v>500</v>
      </c>
      <c r="G10" s="20">
        <f t="shared" si="2"/>
        <v>500</v>
      </c>
      <c r="H10" s="5">
        <f t="shared" si="2"/>
        <v>1250</v>
      </c>
      <c r="I10" s="6">
        <f t="shared" si="2"/>
        <v>1250</v>
      </c>
      <c r="J10" s="20">
        <f t="shared" si="2"/>
        <v>1250</v>
      </c>
    </row>
    <row r="11" spans="2:10" ht="30" customHeight="1" x14ac:dyDescent="0.2">
      <c r="B11" s="54"/>
      <c r="C11" s="71"/>
      <c r="D11" s="18" t="s">
        <v>34</v>
      </c>
      <c r="E11" s="21">
        <f t="shared" ref="E11:J11" si="3">120*E10</f>
        <v>0</v>
      </c>
      <c r="F11" s="7">
        <f t="shared" si="3"/>
        <v>60000</v>
      </c>
      <c r="G11" s="21">
        <f t="shared" si="3"/>
        <v>60000</v>
      </c>
      <c r="H11" s="8">
        <f t="shared" si="3"/>
        <v>150000</v>
      </c>
      <c r="I11" s="7">
        <f t="shared" si="3"/>
        <v>150000</v>
      </c>
      <c r="J11" s="21">
        <f t="shared" si="3"/>
        <v>150000</v>
      </c>
    </row>
    <row r="12" spans="2:10" ht="30" customHeight="1" x14ac:dyDescent="0.2">
      <c r="B12" s="54"/>
      <c r="C12" s="97" t="s">
        <v>25</v>
      </c>
      <c r="D12" s="33" t="s">
        <v>57</v>
      </c>
      <c r="E12" s="20">
        <v>0</v>
      </c>
      <c r="F12" s="6">
        <v>2</v>
      </c>
      <c r="G12" s="20">
        <v>2</v>
      </c>
      <c r="H12" s="5">
        <v>2</v>
      </c>
      <c r="I12" s="6">
        <v>2</v>
      </c>
      <c r="J12" s="20">
        <v>2</v>
      </c>
    </row>
    <row r="13" spans="2:10" ht="30" customHeight="1" x14ac:dyDescent="0.2">
      <c r="B13" s="54"/>
      <c r="C13" s="70"/>
      <c r="D13" s="34" t="s">
        <v>58</v>
      </c>
      <c r="E13" s="21">
        <f>150*E12</f>
        <v>0</v>
      </c>
      <c r="F13" s="7">
        <f>250*F12</f>
        <v>500</v>
      </c>
      <c r="G13" s="21">
        <f>250*G12</f>
        <v>500</v>
      </c>
      <c r="H13" s="8">
        <f>250*H12</f>
        <v>500</v>
      </c>
      <c r="I13" s="7">
        <f>250*I12</f>
        <v>500</v>
      </c>
      <c r="J13" s="21">
        <f>250*J12</f>
        <v>500</v>
      </c>
    </row>
    <row r="14" spans="2:10" ht="30" customHeight="1" x14ac:dyDescent="0.2">
      <c r="B14" s="54"/>
      <c r="C14" s="71"/>
      <c r="D14" s="18" t="s">
        <v>34</v>
      </c>
      <c r="E14" s="20">
        <f>150*E13</f>
        <v>0</v>
      </c>
      <c r="F14" s="6">
        <f>150*F13</f>
        <v>75000</v>
      </c>
      <c r="G14" s="20">
        <f>150*G13</f>
        <v>75000</v>
      </c>
      <c r="H14" s="5">
        <f>150*H13</f>
        <v>75000</v>
      </c>
      <c r="I14" s="6">
        <f>150*I13</f>
        <v>75000</v>
      </c>
      <c r="J14" s="20">
        <f>150*J13</f>
        <v>75000</v>
      </c>
    </row>
    <row r="15" spans="2:10" ht="30" customHeight="1" x14ac:dyDescent="0.2">
      <c r="B15" s="54"/>
      <c r="C15" s="97"/>
      <c r="D15" s="3" t="s">
        <v>1</v>
      </c>
      <c r="E15" s="20"/>
      <c r="F15" s="6"/>
      <c r="G15" s="20"/>
      <c r="H15" s="5"/>
      <c r="I15" s="6"/>
      <c r="J15" s="20"/>
    </row>
    <row r="16" spans="2:10" ht="30" customHeight="1" x14ac:dyDescent="0.2">
      <c r="B16" s="54"/>
      <c r="C16" s="70"/>
      <c r="D16" s="4" t="s">
        <v>2</v>
      </c>
      <c r="E16" s="21"/>
      <c r="F16" s="7"/>
      <c r="G16" s="21"/>
      <c r="H16" s="8"/>
      <c r="I16" s="7"/>
      <c r="J16" s="21"/>
    </row>
    <row r="17" spans="2:13" ht="30" customHeight="1" x14ac:dyDescent="0.2">
      <c r="B17" s="54"/>
      <c r="C17" s="71"/>
      <c r="D17" s="40" t="s">
        <v>34</v>
      </c>
      <c r="E17" s="20"/>
      <c r="F17" s="20"/>
      <c r="G17" s="10"/>
      <c r="H17" s="20"/>
      <c r="I17" s="20"/>
      <c r="J17" s="10"/>
    </row>
    <row r="18" spans="2:13" ht="30" customHeight="1" x14ac:dyDescent="0.2">
      <c r="B18" s="54"/>
      <c r="C18" s="97"/>
      <c r="D18" s="3" t="s">
        <v>1</v>
      </c>
      <c r="E18" s="21"/>
      <c r="F18" s="7"/>
      <c r="G18" s="21"/>
      <c r="H18" s="8"/>
      <c r="I18" s="7"/>
      <c r="J18" s="21"/>
    </row>
    <row r="19" spans="2:13" ht="30" customHeight="1" x14ac:dyDescent="0.2">
      <c r="B19" s="54"/>
      <c r="C19" s="70"/>
      <c r="D19" s="4" t="s">
        <v>2</v>
      </c>
      <c r="E19" s="20"/>
      <c r="F19" s="6"/>
      <c r="G19" s="20"/>
      <c r="H19" s="5"/>
      <c r="I19" s="6"/>
      <c r="J19" s="20"/>
    </row>
    <row r="20" spans="2:13" ht="30" customHeight="1" x14ac:dyDescent="0.2">
      <c r="B20" s="54"/>
      <c r="C20" s="71"/>
      <c r="D20" s="18" t="s">
        <v>34</v>
      </c>
      <c r="E20" s="20"/>
      <c r="F20" s="6"/>
      <c r="G20" s="20"/>
      <c r="H20" s="5"/>
      <c r="I20" s="6"/>
      <c r="J20" s="20"/>
      <c r="M20" s="15"/>
    </row>
    <row r="21" spans="2:13" ht="30" customHeight="1" x14ac:dyDescent="0.2">
      <c r="B21" s="54"/>
      <c r="C21" s="97"/>
      <c r="D21" s="3" t="s">
        <v>1</v>
      </c>
      <c r="E21" s="20"/>
      <c r="F21" s="6"/>
      <c r="G21" s="20"/>
      <c r="H21" s="5"/>
      <c r="I21" s="6"/>
      <c r="J21" s="20"/>
    </row>
    <row r="22" spans="2:13" ht="30" customHeight="1" x14ac:dyDescent="0.2">
      <c r="B22" s="54"/>
      <c r="C22" s="70"/>
      <c r="D22" s="4" t="s">
        <v>2</v>
      </c>
      <c r="E22" s="21"/>
      <c r="F22" s="42"/>
      <c r="G22" s="41"/>
      <c r="H22" s="8"/>
      <c r="I22" s="7"/>
      <c r="J22" s="21"/>
    </row>
    <row r="23" spans="2:13" ht="30" customHeight="1" x14ac:dyDescent="0.2">
      <c r="B23" s="54"/>
      <c r="C23" s="71"/>
      <c r="D23" s="18" t="s">
        <v>34</v>
      </c>
      <c r="E23" s="20"/>
      <c r="F23" s="5"/>
      <c r="G23" s="6"/>
      <c r="H23" s="6"/>
      <c r="I23" s="6"/>
      <c r="J23" s="20"/>
    </row>
    <row r="24" spans="2:13" ht="30" customHeight="1" x14ac:dyDescent="0.2">
      <c r="B24" s="54"/>
      <c r="C24" s="97"/>
      <c r="D24" s="3" t="s">
        <v>1</v>
      </c>
      <c r="E24" s="20"/>
      <c r="F24" s="5"/>
      <c r="G24" s="20"/>
      <c r="H24" s="5"/>
      <c r="I24" s="6"/>
      <c r="J24" s="20"/>
    </row>
    <row r="25" spans="2:13" ht="30" customHeight="1" x14ac:dyDescent="0.2">
      <c r="B25" s="54"/>
      <c r="C25" s="70"/>
      <c r="D25" s="4" t="s">
        <v>2</v>
      </c>
      <c r="E25" s="20"/>
      <c r="F25" s="5"/>
      <c r="G25" s="20"/>
      <c r="H25" s="5"/>
      <c r="I25" s="6"/>
      <c r="J25" s="20"/>
    </row>
    <row r="26" spans="2:13" ht="30" customHeight="1" thickBot="1" x14ac:dyDescent="0.25">
      <c r="B26" s="54"/>
      <c r="C26" s="70"/>
      <c r="D26" s="18" t="s">
        <v>34</v>
      </c>
      <c r="E26" s="38"/>
      <c r="F26" s="8"/>
      <c r="G26" s="38"/>
      <c r="H26" s="8"/>
      <c r="I26" s="7"/>
      <c r="J26" s="21"/>
    </row>
    <row r="27" spans="2:13" ht="30" customHeight="1" thickTop="1" x14ac:dyDescent="0.2">
      <c r="B27" s="54"/>
      <c r="C27" s="79" t="s">
        <v>18</v>
      </c>
      <c r="D27" s="39" t="s">
        <v>57</v>
      </c>
      <c r="E27" s="17">
        <f t="shared" ref="E27:J29" si="4">SUM(E6,E9,E12,E15,E18,E21,E24)</f>
        <v>0</v>
      </c>
      <c r="F27" s="17">
        <f t="shared" si="4"/>
        <v>9</v>
      </c>
      <c r="G27" s="17">
        <f t="shared" si="4"/>
        <v>9</v>
      </c>
      <c r="H27" s="17">
        <f t="shared" si="4"/>
        <v>12</v>
      </c>
      <c r="I27" s="17">
        <f t="shared" si="4"/>
        <v>17</v>
      </c>
      <c r="J27" s="32">
        <f t="shared" si="4"/>
        <v>17</v>
      </c>
    </row>
    <row r="28" spans="2:13" ht="30" customHeight="1" x14ac:dyDescent="0.2">
      <c r="B28" s="54"/>
      <c r="C28" s="70"/>
      <c r="D28" s="34" t="s">
        <v>58</v>
      </c>
      <c r="E28" s="7">
        <f t="shared" si="4"/>
        <v>0</v>
      </c>
      <c r="F28" s="7">
        <f t="shared" si="4"/>
        <v>2750</v>
      </c>
      <c r="G28" s="7">
        <f t="shared" si="4"/>
        <v>2750</v>
      </c>
      <c r="H28" s="7">
        <f t="shared" si="4"/>
        <v>3500</v>
      </c>
      <c r="I28" s="7">
        <f t="shared" si="4"/>
        <v>5250</v>
      </c>
      <c r="J28" s="21">
        <f t="shared" si="4"/>
        <v>5250</v>
      </c>
    </row>
    <row r="29" spans="2:13" ht="30" customHeight="1" x14ac:dyDescent="0.2">
      <c r="B29" s="78"/>
      <c r="C29" s="71"/>
      <c r="D29" s="25" t="s">
        <v>34</v>
      </c>
      <c r="E29" s="6">
        <f t="shared" si="4"/>
        <v>0</v>
      </c>
      <c r="F29" s="6">
        <f t="shared" si="4"/>
        <v>310000</v>
      </c>
      <c r="G29" s="6">
        <f t="shared" si="4"/>
        <v>310000</v>
      </c>
      <c r="H29" s="6">
        <f t="shared" si="4"/>
        <v>400000</v>
      </c>
      <c r="I29" s="6">
        <f t="shared" si="4"/>
        <v>575000</v>
      </c>
      <c r="J29" s="20">
        <f t="shared" si="4"/>
        <v>575000</v>
      </c>
    </row>
  </sheetData>
  <mergeCells count="12">
    <mergeCell ref="B2:J2"/>
    <mergeCell ref="B4:D5"/>
    <mergeCell ref="E4:J4"/>
    <mergeCell ref="B6:B29"/>
    <mergeCell ref="C6:C8"/>
    <mergeCell ref="C9:C11"/>
    <mergeCell ref="C12:C14"/>
    <mergeCell ref="C15:C17"/>
    <mergeCell ref="C18:C20"/>
    <mergeCell ref="C21:C23"/>
    <mergeCell ref="C24:C26"/>
    <mergeCell ref="C27:C29"/>
  </mergeCells>
  <phoneticPr fontId="1"/>
  <pageMargins left="0.64" right="0.36" top="0.61" bottom="0.27" header="0.51200000000000001" footer="0.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収支計画（計算式入）</vt:lpstr>
      <vt:lpstr>別紙 (計算式入)</vt:lpstr>
      <vt:lpstr>記入例（収支計画）</vt:lpstr>
      <vt:lpstr>記入例（別紙１）</vt:lpstr>
      <vt:lpstr>記入例（別紙２）</vt:lpstr>
      <vt:lpstr>記入例（別紙３）</vt:lpstr>
      <vt:lpstr>'記入例（収支計画）'!Print_Area</vt:lpstr>
      <vt:lpstr>'記入例（別紙１）'!Print_Area</vt:lpstr>
      <vt:lpstr>'記入例（別紙２）'!Print_Area</vt:lpstr>
      <vt:lpstr>'記入例（別紙３）'!Print_Area</vt:lpstr>
      <vt:lpstr>'収支計画（計算式入）'!Print_Area</vt:lpstr>
      <vt:lpstr>'別紙 (計算式入)'!Print_Area</vt:lpstr>
    </vt:vector>
  </TitlesOfParts>
  <Company>西予市農業水産課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西予市</dc:creator>
  <cp:lastModifiedBy>十川　千波</cp:lastModifiedBy>
  <cp:lastPrinted>2024-10-17T00:50:17Z</cp:lastPrinted>
  <dcterms:created xsi:type="dcterms:W3CDTF">2012-07-27T05:26:08Z</dcterms:created>
  <dcterms:modified xsi:type="dcterms:W3CDTF">2024-10-17T00:50:17Z</dcterms:modified>
</cp:coreProperties>
</file>