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1040.財政課\0001_財政係\009_公営企業会計\【調査】地方公営企業経営比較分析表\2023(R5)年度\5.最終\"/>
    </mc:Choice>
  </mc:AlternateContent>
  <xr:revisionPtr revIDLastSave="0" documentId="13_ncr:1_{DADA2DA2-8D5B-4560-A1AB-566DABDDE5D8}" xr6:coauthVersionLast="47" xr6:coauthVersionMax="47" xr10:uidLastSave="{00000000-0000-0000-0000-000000000000}"/>
  <workbookProtection workbookAlgorithmName="SHA-512" workbookHashValue="41vbkyznGYtWio0jFb3/DAyi6vEmUqgBeq/kFn2D+okttKzAW+y/76M5AprHmVHirBS3GBrug9PdLUpfE1u74A==" workbookSaltValue="rBw2/Xg+QijvyJANcawPyw=="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AD10" i="4"/>
  <c r="B10" i="4"/>
  <c r="AT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<sst xmlns="http://schemas.openxmlformats.org/spreadsheetml/2006/main" count="236" uniqueCount="121">
  <si>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</si>
  <si>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</si>
  <si>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</si>
  <si>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</si>
  <si>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</si>
  <si>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</si>
  <si>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</si>
  <si>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</si>
  <si>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</si>
  <si>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</si>
  <si>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</si>
  <si>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</si>
  <si>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</si>
  <si>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</si>
  <si>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</si>
  <si>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</si>
  <si>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</si>
  <si>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</si>
  <si>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</si>
  <si>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</si>
  <si>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</si>
  <si>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</si>
  <si>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</si>
  <si>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</si>
  <si>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</si>
  <si>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</si>
  <si>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</si>
  <si>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</si>
  <si>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</si>
  <si>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</si>
  <si>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</si>
  <si>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</si>
  <si>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</si>
  <si>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</si>
  <si>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</si>
  <si>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</si>
  <si>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</si>
  <si>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</si>
  <si>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</si>
  <si>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</si>
  <si>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</si>
  <si>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</si>
  <si>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</si>
  <si>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</si>
  <si>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</si>
  <si>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</si>
  <si>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</si>
  <si>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</si>
  <si>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</si>
  <si>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</si>
  <si>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</si>
  <si>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</si>
  <si>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</si>
  <si>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</si>
  <si>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</si>
  <si>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</si>
  <si>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</si>
  <si>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</si>
  <si>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</si>
  <si>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</si>
  <si>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</si>
  <si>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</si>
  <si>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</si>
  <si>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</si>
  <si>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</si>
  <si>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</si>
  <si>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</si>
  <si>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</si>
  <si>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</si>
  <si>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</si>
  <si>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</si>
  <si>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</si>
  <si>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</si>
  <si>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</si>
  <si>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</si>
  <si>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</si>
  <si>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</si>
  <si>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</si>
  <si>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</si>
  <si>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</si>
  <si>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</si>
  <si>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</si>
  <si>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</si>
  <si>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</si>
  <si>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</si>
  <si>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</si>
  <si>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</si>
  <si>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</si>
  <si>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</si>
  <si>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</si>
  <si>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</si>
  <si>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</si>
  <si>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</si>
  <si>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</si>
  <si>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</si>
  <si>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</si>
  <si>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</si>
  <si>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</si>
  <si>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</si>
  <si>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</si>
  <si>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</si>
  <si>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</si>
  <si>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</si>
  <si>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</si>
  <si>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</si>
  <si>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</si>
  <si>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</si>
  <si>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</si>
  <si>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</si>
  <si>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</si>
  <si>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</si>
  <si>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</si>
  <si>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</si>
  <si>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</si>
  <si>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</si>
  <si>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</si>
  <si>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</si>
  <si>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</si>
  <si>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農業集落排水事業については、平成８年度から順次供用開始し、供用後20年を経過した施設が６施設、15年を経過した施設が２施設あるが、令和４年度末時点で管渠の更新実績がない。
　しかしながら、今後管渠の耐用年数の経過により更新経費が発生していくことが予想されることから、投資計画の策定など施設のマネジメントに取り組んでいく必要がある。</t>
    <phoneticPr fontId="4"/>
  </si>
  <si>
    <t>　「経営の健全性・効率性」を示す指標は類似団体と比べ、施設利用率と水洗化率は良好である。特別会計最終年度であることから収益的収支比率と経費回収率が例年より高い数値となっているが、翌年度からの法適用により、新会計に引き継いで運営する必要があるため今年度のみ高くなっているものである。
　「老朽化の状況」についても、今後施設及び管渠の老朽化による費用の増加が見込まれている。
　このことから、令和２年度に策定した経営戦略に基づき、計画的な施設更新により経費削減を図ることはもちろん、加入促進による使用料収入の増加など、経営基盤の強化に取り組んでいく必要がある。
　また、令和５年度からの法適用移行に向け、令和２年度から移行に係る業務に取り組んでいる。今年度は資産調査を終え、法適用に向け順調に業務を遂行している。
　公共下水道に隣接する農業集落排水の一部を公共下水道に統合する計画や「適正な使用料」の検討も進めていく。</t>
    <rPh sb="33" eb="37">
      <t>スイセンカリツ</t>
    </rPh>
    <rPh sb="38" eb="40">
      <t>リョウコウ</t>
    </rPh>
    <phoneticPr fontId="4"/>
  </si>
  <si>
    <t>　収益的収支比率について、令和５年度より地方公営企業法の適用により打ち切り決算となり、令和４年度分の費用の一部について新会計で引き継ぎ支払う必要があるため比率が例年より高くなっている。また、総収益のうち約64％は繰入金に依存している状況である。
　今後施設の老朽化に伴う更新修繕が見込まれることから、加入促進による収入の増加を図り、経費回収率・水洗化率の向上に努めるとともに、料金改定をはじめとする経営健全化に向けた取り組みを進めていく必要がある。
　企業債残高対象事業規模比率については、平均値と比較して、比率が低くなっている。本市の農業集落排水事業は、整備事業が完了しているため、企業債残高は減少傾向となっている。令和２年度から令和４年度にかけて法適用にかかる費用の借入を行うものの、比率は今後さらに改善していく見込みである。</t>
    <rPh sb="265" eb="266">
      <t>ホン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</si>
</sst>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82-4F59-A665-30B7C967F3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382-4F59-A665-30B7C967F3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67.2</c:v>
                </c:pt>
                <c:pt idx="1">
                  <c:v>62.68</c:v>
                </c:pt>
                <c:pt idx="2">
                  <c:v>68.81</c:v>
                </c:pt>
                <c:pt idx="3">
                  <c:v>68.19</c:v>
                </c:pt>
                <c:pt idx="4" formatCode="#,##0.00;&quot;△&quot;#,##0.00">
                  <c:v>65.86</c:v>
                </c:pt>
              </c:numCache>
            </c:numRef>
          </c:val>
          <c:extLst>
            <c:ext xmlns:c16="http://schemas.microsoft.com/office/drawing/2014/chart" uri="{C3380CC4-5D6E-409C-BE32-E72D297353CC}">
              <c16:uniqueId val="{00000000-22F2-4AFF-BC66-B8F03557B5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2F2-4AFF-BC66-B8F03557B5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81.489999999999995</c:v>
                </c:pt>
                <c:pt idx="1">
                  <c:v>82.8</c:v>
                </c:pt>
                <c:pt idx="2">
                  <c:v>83.81</c:v>
                </c:pt>
                <c:pt idx="3">
                  <c:v>84.5</c:v>
                </c:pt>
                <c:pt idx="4">
                  <c:v>84.77</c:v>
                </c:pt>
              </c:numCache>
            </c:numRef>
          </c:val>
          <c:extLst>
            <c:ext xmlns:c16="http://schemas.microsoft.com/office/drawing/2014/chart" uri="{C3380CC4-5D6E-409C-BE32-E72D297353CC}">
              <c16:uniqueId val="{00000000-BF03-4135-99FA-31CAFC98748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F03-4135-99FA-31CAFC98748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100.29</c:v>
                </c:pt>
                <c:pt idx="1">
                  <c:v>99.69</c:v>
                </c:pt>
                <c:pt idx="2">
                  <c:v>95.01</c:v>
                </c:pt>
                <c:pt idx="3">
                  <c:v>99.14</c:v>
                </c:pt>
                <c:pt idx="4">
                  <c:v>107.44</c:v>
                </c:pt>
              </c:numCache>
            </c:numRef>
          </c:val>
          <c:extLst>
            <c:ext xmlns:c16="http://schemas.microsoft.com/office/drawing/2014/chart" uri="{C3380CC4-5D6E-409C-BE32-E72D297353CC}">
              <c16:uniqueId val="{00000000-4956-49F6-9D3A-740C943897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56-49F6-9D3A-740C943897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0C-49F2-BC4B-5146DBA5EC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C-49F2-BC4B-5146DBA5EC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58-4F9D-8317-CFD4418E68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58-4F9D-8317-CFD4418E68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31-4847-9C0A-237D6878C6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31-4847-9C0A-237D6878C6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77-4F1B-8DB8-E062244425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77-4F1B-8DB8-E062244425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716.23</c:v>
                </c:pt>
                <c:pt idx="1">
                  <c:v>631.08000000000004</c:v>
                </c:pt>
                <c:pt idx="2">
                  <c:v>565.41999999999996</c:v>
                </c:pt>
                <c:pt idx="3">
                  <c:v>520.07000000000005</c:v>
                </c:pt>
                <c:pt idx="4">
                  <c:v>470</c:v>
                </c:pt>
              </c:numCache>
            </c:numRef>
          </c:val>
          <c:extLst>
            <c:ext xmlns:c16="http://schemas.microsoft.com/office/drawing/2014/chart" uri="{C3380CC4-5D6E-409C-BE32-E72D297353CC}">
              <c16:uniqueId val="{00000000-29C9-42A9-AD06-B7E0E47094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9C9-42A9-AD06-B7E0E47094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69.010000000000005</c:v>
                </c:pt>
                <c:pt idx="1">
                  <c:v>73.23</c:v>
                </c:pt>
                <c:pt idx="2">
                  <c:v>57.06</c:v>
                </c:pt>
                <c:pt idx="3">
                  <c:v>67.69</c:v>
                </c:pt>
                <c:pt idx="4">
                  <c:v>85.6</c:v>
                </c:pt>
              </c:numCache>
            </c:numRef>
          </c:val>
          <c:extLst>
            <c:ext xmlns:c16="http://schemas.microsoft.com/office/drawing/2014/chart" uri="{C3380CC4-5D6E-409C-BE32-E72D297353CC}">
              <c16:uniqueId val="{00000000-AE44-4404-8559-9D75050CCDE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E44-4404-8559-9D75050CCDE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184.88</c:v>
                </c:pt>
                <c:pt idx="1">
                  <c:v>179.93</c:v>
                </c:pt>
                <c:pt idx="2">
                  <c:v>226.75</c:v>
                </c:pt>
                <c:pt idx="3">
                  <c:v>194.22</c:v>
                </c:pt>
                <c:pt idx="4">
                  <c:v>158.65</c:v>
                </c:pt>
              </c:numCache>
            </c:numRef>
          </c:val>
          <c:extLst>
            <c:ext xmlns:c16="http://schemas.microsoft.com/office/drawing/2014/chart" uri="{C3380CC4-5D6E-409C-BE32-E72D297353CC}">
              <c16:uniqueId val="{00000000-71D9-4C4F-860E-E7393A6BF8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1D9-4C4F-860E-E7393A6BF8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愛媛県　西予市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35232</v>
      </c>
      <c r="AM8" s="45"/>
      <c r="AN8" s="45"/>
      <c r="AO8" s="45"/>
      <c r="AP8" s="45"/>
      <c r="AQ8" s="45"/>
      <c r="AR8" s="45"/>
      <c r="AS8" s="45"/>
      <c r="AT8" s="46">
        <f>データ!T6</f>
        <v>514.34</v>
      </c>
      <c r="AU8" s="46"/>
      <c r="AV8" s="46"/>
      <c r="AW8" s="46"/>
      <c r="AX8" s="46"/>
      <c r="AY8" s="46"/>
      <c r="AZ8" s="46"/>
      <c r="BA8" s="46"/>
      <c r="BB8" s="46">
        <f>データ!U6</f>
        <v>68.5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23.68</v>
      </c>
      <c r="Q10" s="46"/>
      <c r="R10" s="46"/>
      <c r="S10" s="46"/>
      <c r="T10" s="46"/>
      <c r="U10" s="46"/>
      <c r="V10" s="46"/>
      <c r="W10" s="46">
        <f>データ!Q6</f>
        <v>100</v>
      </c>
      <c r="X10" s="46"/>
      <c r="Y10" s="46"/>
      <c r="Z10" s="46"/>
      <c r="AA10" s="46"/>
      <c r="AB10" s="46"/>
      <c r="AC10" s="46"/>
      <c r="AD10" s="45">
        <f>データ!R6</f>
        <v>2650</v>
      </c>
      <c r="AE10" s="45"/>
      <c r="AF10" s="45"/>
      <c r="AG10" s="45"/>
      <c r="AH10" s="45"/>
      <c r="AI10" s="45"/>
      <c r="AJ10" s="45"/>
      <c r="AK10" s="2"/>
      <c r="AL10" s="45">
        <f>データ!V6</f>
        <v>8268</v>
      </c>
      <c r="AM10" s="45"/>
      <c r="AN10" s="45"/>
      <c r="AO10" s="45"/>
      <c r="AP10" s="45"/>
      <c r="AQ10" s="45"/>
      <c r="AR10" s="45"/>
      <c r="AS10" s="45"/>
      <c r="AT10" s="46">
        <f>データ!W6</f>
        <v>6.6</v>
      </c>
      <c r="AU10" s="46"/>
      <c r="AV10" s="46"/>
      <c r="AW10" s="46"/>
      <c r="AX10" s="46"/>
      <c r="AY10" s="46"/>
      <c r="AZ10" s="46"/>
      <c r="BA10" s="46"/>
      <c r="BB10" s="46">
        <f>データ!X6</f>
        <v>1252.73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05.6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0fZ81c18PBr61sws1m9JTIx6GOIGe25QGagNnSzECN60s31txMAixwDz0VmDS/ZWdabu+0sUxuShlbAQod+JvQ==" saltValue="fs6JX10q0zXhY6uMulpo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382141</v>
      </c>
      <c r="D6" s="19">
        <f t="shared" si="3"/>
        <v>47</v>
      </c>
      <c r="E6" s="19">
        <f t="shared" si="3"/>
        <v>17</v>
      </c>
      <c r="F6" s="19">
        <f t="shared" si="3"/>
        <v>5</v>
      </c>
      <c r="G6" s="19">
        <f t="shared" si="3"/>
        <v>0</v>
      </c>
      <c r="H6" s="19" t="str">
        <f t="shared" si="3"/>
        <v>愛媛県　西予市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23.68</v>
      </c>
      <c r="Q6" s="20">
        <f t="shared" si="3"/>
        <v>100</v>
      </c>
      <c r="R6" s="20">
        <f t="shared" si="3"/>
        <v>2650</v>
      </c>
      <c r="S6" s="20">
        <f t="shared" si="3"/>
        <v>35232</v>
      </c>
      <c r="T6" s="20">
        <f t="shared" si="3"/>
        <v>514.34</v>
      </c>
      <c r="U6" s="20">
        <f t="shared" si="3"/>
        <v>68.5</v>
      </c>
      <c r="V6" s="20">
        <f t="shared" si="3"/>
        <v>8268</v>
      </c>
      <c r="W6" s="20">
        <f t="shared" si="3"/>
        <v>6.6</v>
      </c>
      <c r="X6" s="20">
        <f t="shared" si="3"/>
        <v>1252.73</v>
      </c>
      <c r="Y6" s="21">
        <f>IF(Y7="",NA(),Y7)</f>
        <v>100.29</v>
      </c>
      <c r="Z6" s="21">
        <f t="shared" ref="Z6:AH6" si="4">IF(Z7="",NA(),Z7)</f>
        <v>99.69</v>
      </c>
      <c r="AA6" s="21">
        <f t="shared" si="4"/>
        <v>95.01</v>
      </c>
      <c r="AB6" s="21">
        <f t="shared" si="4"/>
        <v>99.14</v>
      </c>
      <c r="AC6" s="21">
        <f t="shared" si="4"/>
        <v>107.44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716.23</v>
      </c>
      <c r="BG6" s="21">
        <f t="shared" ref="BG6:BO6" si="7">IF(BG7="",NA(),BG7)</f>
        <v>631.08000000000004</v>
      </c>
      <c r="BH6" s="21">
        <f t="shared" si="7"/>
        <v>565.41999999999996</v>
      </c>
      <c r="BI6" s="21">
        <f t="shared" si="7"/>
        <v>520.07000000000005</v>
      </c>
      <c r="BJ6" s="21">
        <f t="shared" si="7"/>
        <v>470</v>
      </c>
      <c r="BK6" s="21">
        <f t="shared" si="7"/>
        <v>789.46</v>
      </c>
      <c r="BL6" s="21">
        <f t="shared" si="7"/>
        <v>826.83</v>
      </c>
      <c r="BM6" s="21">
        <f t="shared" si="7"/>
        <v>867.83</v>
      </c>
      <c r="BN6" s="21">
        <f t="shared" si="7"/>
        <v>791.76</v>
      </c>
      <c r="BO6" s="21">
        <f t="shared" si="7"/>
        <v>900.82</v>
      </c>
      <c r="BP6" s="20" t="str">
        <f>IF(BP7="","",IF(BP7="-","【-】","【"&amp;SUBSTITUTE(TEXT(BP7,"#,##0.00"),"-","△")&amp;"】"))</f>
        <v>【809.19】</v>
      </c>
      <c r="BQ6" s="21">
        <f>IF(BQ7="",NA(),BQ7)</f>
        <v>69.010000000000005</v>
      </c>
      <c r="BR6" s="21">
        <f t="shared" ref="BR6:BZ6" si="8">IF(BR7="",NA(),BR7)</f>
        <v>73.23</v>
      </c>
      <c r="BS6" s="21">
        <f t="shared" si="8"/>
        <v>57.06</v>
      </c>
      <c r="BT6" s="21">
        <f t="shared" si="8"/>
        <v>67.69</v>
      </c>
      <c r="BU6" s="21">
        <f t="shared" si="8"/>
        <v>85.6</v>
      </c>
      <c r="BV6" s="21">
        <f t="shared" si="8"/>
        <v>57.77</v>
      </c>
      <c r="BW6" s="21">
        <f t="shared" si="8"/>
        <v>57.31</v>
      </c>
      <c r="BX6" s="21">
        <f t="shared" si="8"/>
        <v>57.08</v>
      </c>
      <c r="BY6" s="21">
        <f t="shared" si="8"/>
        <v>56.26</v>
      </c>
      <c r="BZ6" s="21">
        <f t="shared" si="8"/>
        <v>52.94</v>
      </c>
      <c r="CA6" s="20" t="str">
        <f>IF(CA7="","",IF(CA7="-","【-】","【"&amp;SUBSTITUTE(TEXT(CA7,"#,##0.00"),"-","△")&amp;"】"))</f>
        <v>【57.02】</v>
      </c>
      <c r="CB6" s="21">
        <f>IF(CB7="",NA(),CB7)</f>
        <v>184.88</v>
      </c>
      <c r="CC6" s="21">
        <f t="shared" ref="CC6:CK6" si="9">IF(CC7="",NA(),CC7)</f>
        <v>179.93</v>
      </c>
      <c r="CD6" s="21">
        <f t="shared" si="9"/>
        <v>226.75</v>
      </c>
      <c r="CE6" s="21">
        <f t="shared" si="9"/>
        <v>194.22</v>
      </c>
      <c r="CF6" s="21">
        <f t="shared" si="9"/>
        <v>158.65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67.2</v>
      </c>
      <c r="CN6" s="21">
        <f t="shared" ref="CN6:CV6" si="10">IF(CN7="",NA(),CN7)</f>
        <v>62.68</v>
      </c>
      <c r="CO6" s="21">
        <f t="shared" si="10"/>
        <v>68.81</v>
      </c>
      <c r="CP6" s="21">
        <f t="shared" si="10"/>
        <v>68.19</v>
      </c>
      <c r="CQ6" s="20">
        <f t="shared" si="10"/>
        <v>65.86</v>
      </c>
      <c r="CR6" s="21">
        <f t="shared" si="10"/>
        <v>50.68</v>
      </c>
      <c r="CS6" s="21">
        <f t="shared" si="10"/>
        <v>50.14</v>
      </c>
      <c r="CT6" s="21">
        <f t="shared" si="10"/>
        <v>54.83</v>
      </c>
      <c r="CU6" s="21">
        <f t="shared" si="10"/>
        <v>66.53</v>
      </c>
      <c r="CV6" s="21">
        <f t="shared" si="10"/>
        <v>52.35</v>
      </c>
      <c r="CW6" s="20" t="str">
        <f>IF(CW7="","",IF(CW7="-","【-】","【"&amp;SUBSTITUTE(TEXT(CW7,"#,##0.00"),"-","△")&amp;"】"))</f>
        <v>【52.55】</v>
      </c>
      <c r="CX6" s="21">
        <f>IF(CX7="",NA(),CX7)</f>
        <v>81.489999999999995</v>
      </c>
      <c r="CY6" s="21">
        <f t="shared" ref="CY6:DG6" si="11">IF(CY7="",NA(),CY7)</f>
        <v>82.8</v>
      </c>
      <c r="CZ6" s="21">
        <f t="shared" si="11"/>
        <v>83.81</v>
      </c>
      <c r="DA6" s="21">
        <f t="shared" si="11"/>
        <v>84.5</v>
      </c>
      <c r="DB6" s="21">
        <f t="shared" si="11"/>
        <v>84.77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382141</v>
      </c>
      <c r="D7" s="23">
        <v>47</v>
      </c>
      <c r="E7" s="23">
        <v>17</v>
      </c>
      <c r="F7" s="23">
        <v>5</v>
      </c>
      <c r="G7" s="23">
        <v>0</v>
      </c>
      <c r="H7" s="23" t="s">
        <v>99</v>
      </c>
      <c r="I7" s="23" t="s">
        <v>100</v>
      </c>
      <c r="J7" s="23" t="s">
        <v>101</v>
      </c>
      <c r="K7" s="23" t="s">
        <v>102</v>
      </c>
      <c r="L7" s="23" t="s">
        <v>103</v>
      </c>
      <c r="M7" s="23" t="s">
        <v>104</v>
      </c>
      <c r="N7" s="24" t="s">
        <v>105</v>
      </c>
      <c r="O7" s="24" t="s">
        <v>106</v>
      </c>
      <c r="P7" s="24">
        <v>23.68</v>
      </c>
      <c r="Q7" s="24">
        <v>100</v>
      </c>
      <c r="R7" s="24">
        <v>2650</v>
      </c>
      <c r="S7" s="24">
        <v>35232</v>
      </c>
      <c r="T7" s="24">
        <v>514.34</v>
      </c>
      <c r="U7" s="24">
        <v>68.5</v>
      </c>
      <c r="V7" s="24">
        <v>8268</v>
      </c>
      <c r="W7" s="24">
        <v>6.6</v>
      </c>
      <c r="X7" s="24">
        <v>1252.73</v>
      </c>
      <c r="Y7" s="24">
        <v>100.29</v>
      </c>
      <c r="Z7" s="24">
        <v>99.69</v>
      </c>
      <c r="AA7" s="24">
        <v>95.01</v>
      </c>
      <c r="AB7" s="24">
        <v>99.14</v>
      </c>
      <c r="AC7" s="24">
        <v>107.44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716.23</v>
      </c>
      <c r="BG7" s="24">
        <v>631.08000000000004</v>
      </c>
      <c r="BH7" s="24">
        <v>565.41999999999996</v>
      </c>
      <c r="BI7" s="24">
        <v>520.07000000000005</v>
      </c>
      <c r="BJ7" s="24">
        <v>470</v>
      </c>
      <c r="BK7" s="24">
        <v>789.46</v>
      </c>
      <c r="BL7" s="24">
        <v>826.83</v>
      </c>
      <c r="BM7" s="24">
        <v>867.83</v>
      </c>
      <c r="BN7" s="24">
        <v>791.76</v>
      </c>
      <c r="BO7" s="24">
        <v>900.82</v>
      </c>
      <c r="BP7" s="24">
        <v>809.19</v>
      </c>
      <c r="BQ7" s="24">
        <v>69.010000000000005</v>
      </c>
      <c r="BR7" s="24">
        <v>73.23</v>
      </c>
      <c r="BS7" s="24">
        <v>57.06</v>
      </c>
      <c r="BT7" s="24">
        <v>67.69</v>
      </c>
      <c r="BU7" s="24">
        <v>85.6</v>
      </c>
      <c r="BV7" s="24">
        <v>57.77</v>
      </c>
      <c r="BW7" s="24">
        <v>57.31</v>
      </c>
      <c r="BX7" s="24">
        <v>57.08</v>
      </c>
      <c r="BY7" s="24">
        <v>56.26</v>
      </c>
      <c r="BZ7" s="24">
        <v>52.94</v>
      </c>
      <c r="CA7" s="24">
        <v>57.02</v>
      </c>
      <c r="CB7" s="24">
        <v>184.88</v>
      </c>
      <c r="CC7" s="24">
        <v>179.93</v>
      </c>
      <c r="CD7" s="24">
        <v>226.75</v>
      </c>
      <c r="CE7" s="24">
        <v>194.22</v>
      </c>
      <c r="CF7" s="24">
        <v>158.65</v>
      </c>
      <c r="CG7" s="24">
        <v>274.35000000000002</v>
      </c>
      <c r="CH7" s="24">
        <v>273.52</v>
      </c>
      <c r="CI7" s="24">
        <v>274.99</v>
      </c>
      <c r="CJ7" s="24">
        <v>282.08999999999997</v>
      </c>
      <c r="CK7" s="24">
        <v>303.27999999999997</v>
      </c>
      <c r="CL7" s="24">
        <v>273.68</v>
      </c>
      <c r="CM7" s="24">
        <v>67.2</v>
      </c>
      <c r="CN7" s="24">
        <v>62.68</v>
      </c>
      <c r="CO7" s="24">
        <v>68.81</v>
      </c>
      <c r="CP7" s="24">
        <v>68.19</v>
      </c>
      <c r="CQ7" s="24">
        <v>65.86</v>
      </c>
      <c r="CR7" s="24">
        <v>50.68</v>
      </c>
      <c r="CS7" s="24">
        <v>50.14</v>
      </c>
      <c r="CT7" s="24">
        <v>54.83</v>
      </c>
      <c r="CU7" s="24">
        <v>66.53</v>
      </c>
      <c r="CV7" s="24">
        <v>52.35</v>
      </c>
      <c r="CW7" s="24">
        <v>52.55</v>
      </c>
      <c r="CX7" s="24">
        <v>81.489999999999995</v>
      </c>
      <c r="CY7" s="24">
        <v>82.8</v>
      </c>
      <c r="CZ7" s="24">
        <v>83.81</v>
      </c>
      <c r="DA7" s="24">
        <v>84.5</v>
      </c>
      <c r="DB7" s="24">
        <v>84.77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宮崎　輝和</cp:lastModifiedBy>
  <dcterms:created xsi:type="dcterms:W3CDTF">2023-12-12T02:55:50Z</dcterms:created>
  <dcterms:modified xsi:type="dcterms:W3CDTF">2024-02-21T04:13:20Z</dcterms:modified>
  <cp:category/>
</cp:coreProperties>
</file>